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vlaamseoverheid.sharepoint.com/sites/WIV_000163/VKFpremies/1_Lopende_Subsidies/1_6_2_Archief_Premies_Overkoepelend/1_6_REG-VKF_Formulieren/Aanvraagformulieren_VKF3/"/>
    </mc:Choice>
  </mc:AlternateContent>
  <xr:revisionPtr revIDLastSave="6" documentId="13_ncr:1_{1D416C63-965F-46E1-AB10-A644C5B5F940}" xr6:coauthVersionLast="47" xr6:coauthVersionMax="47" xr10:uidLastSave="{8384C3B3-FC2A-405E-9506-AE4170839E13}"/>
  <bookViews>
    <workbookView xWindow="57480" yWindow="-120" windowWidth="29040" windowHeight="15840" tabRatio="740" xr2:uid="{00000000-000D-0000-FFFF-FFFF00000000}"/>
  </bookViews>
  <sheets>
    <sheet name="Aanvraagformulier" sheetId="1" r:id="rId1"/>
    <sheet name="Raming premie" sheetId="25" r:id="rId2"/>
    <sheet name="Raming SES premie" sheetId="31" r:id="rId3"/>
    <sheet name="Adressenlijst" sheetId="26" r:id="rId4"/>
    <sheet name="Premie_Bedragen" sheetId="24" r:id="rId5"/>
    <sheet name="artikelnummers bestek" sheetId="30" r:id="rId6"/>
  </sheets>
  <definedNames>
    <definedName name="aanwezig" localSheetId="5">#REF!</definedName>
    <definedName name="aanwezig" localSheetId="2">#REF!</definedName>
    <definedName name="aanwezig">#REF!</definedName>
    <definedName name="_xlnm.Print_Area" localSheetId="0">Aanvraagformulier!$A$1:$K$68</definedName>
    <definedName name="_xlnm.Print_Area" localSheetId="3">Adressenlijst!$A$1:$P$56</definedName>
    <definedName name="_xlnm.Print_Area" localSheetId="4">Premie_Bedragen!$A$1:$E$67</definedName>
    <definedName name="_xlnm.Print_Area" localSheetId="1">'Raming premie'!$A$1:$L$80</definedName>
    <definedName name="_xlnm.Print_Area" localSheetId="2">'Raming SES premie'!$A$1:$I$30</definedName>
    <definedName name="_xlnm.Print_Titles" localSheetId="3">Adressenlijst!$3:$5</definedName>
    <definedName name="cont_ber" localSheetId="5">#REF!</definedName>
    <definedName name="cont_ber">#REF!</definedName>
    <definedName name="cont_glasnok" localSheetId="5">#REF!</definedName>
    <definedName name="cont_glasnok">#REF!</definedName>
    <definedName name="cont_nok" localSheetId="5">#REF!</definedName>
    <definedName name="cont_nok">#REF!</definedName>
    <definedName name="cont_nokdeur">#REF!</definedName>
    <definedName name="cont_nokpaneel">#REF!</definedName>
    <definedName name="cont_ok">#REF!</definedName>
    <definedName name="cont_okdakvlak">#REF!</definedName>
    <definedName name="cont_okdeur">#REF!</definedName>
    <definedName name="d">#REF!</definedName>
    <definedName name="dakvlak">#REF!</definedName>
    <definedName name="ddd">#REF!</definedName>
    <definedName name="deur">#REF!</definedName>
    <definedName name="eenvoudig">#REF!</definedName>
    <definedName name="eenvoudig_std">#REF!</definedName>
    <definedName name="eigen_tabel">#REF!</definedName>
    <definedName name="geen">#REF!</definedName>
    <definedName name="geen_aanw">#REF!</definedName>
    <definedName name="hout_dikte">#REF!</definedName>
    <definedName name="hout1">#REF!</definedName>
    <definedName name="hout2">#REF!</definedName>
    <definedName name="input1">#REF!</definedName>
    <definedName name="input2a">#REF!</definedName>
    <definedName name="input2b">#REF!</definedName>
    <definedName name="input3">#REF!</definedName>
    <definedName name="input4a">#REF!</definedName>
    <definedName name="input4b">#REF!</definedName>
    <definedName name="input5a">#REF!</definedName>
    <definedName name="input5b">#REF!</definedName>
    <definedName name="input6">#REF!</definedName>
    <definedName name="input7">#REF!</definedName>
    <definedName name="input8">#REF!</definedName>
    <definedName name="jghlsg">#REF!</definedName>
    <definedName name="jjjjj">#REF!</definedName>
    <definedName name="kunststof">#REF!</definedName>
    <definedName name="kunststof_kamers">#REF!</definedName>
    <definedName name="metaal">#REF!</definedName>
    <definedName name="metaal_dikte">#REF!</definedName>
    <definedName name="prof_dikte">#REF!</definedName>
    <definedName name="prof_mat">#REF!</definedName>
    <definedName name="raam">#REF!</definedName>
    <definedName name="raam_dakvl_deur">#REF!</definedName>
    <definedName name="ruimtes">#REF!</definedName>
    <definedName name="spouw_nieuwbouw">#REF!</definedName>
    <definedName name="tabel_hout">#REF!</definedName>
    <definedName name="tabel_kunststof">#REF!</definedName>
    <definedName name="tabel_metaal">#REF!</definedName>
    <definedName name="test">#REF!</definedName>
    <definedName name="type_afstandhouder">#REF!</definedName>
    <definedName name="verbeterd">#REF!</definedName>
    <definedName name="x">#REF!</definedName>
    <definedName name="z">#REF!</definedName>
    <definedName name="zz">#REF!</definedName>
    <definedName name="zzz">#REF!</definedName>
    <definedName name="zzzz">#REF!</definedName>
    <definedName name="zzzzz">#REF!</definedName>
    <definedName name="zzz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2" i="25" l="1"/>
  <c r="P3" i="26"/>
  <c r="J62" i="26"/>
  <c r="I23" i="25"/>
  <c r="K23" i="31"/>
  <c r="K21" i="31"/>
  <c r="K22" i="31"/>
  <c r="K16" i="31"/>
  <c r="K15" i="31"/>
  <c r="K14" i="31"/>
  <c r="K10" i="31"/>
  <c r="K12" i="31"/>
  <c r="G4" i="31"/>
  <c r="C4" i="31"/>
  <c r="I23" i="31"/>
  <c r="I22" i="31"/>
  <c r="I21" i="31"/>
  <c r="I16" i="31"/>
  <c r="I15" i="31"/>
  <c r="I14" i="31"/>
  <c r="I12" i="31"/>
  <c r="I11" i="31"/>
  <c r="I10" i="31"/>
  <c r="E3" i="30"/>
  <c r="C3" i="30"/>
  <c r="C3" i="26"/>
  <c r="I24" i="31" l="1"/>
  <c r="I17" i="31"/>
  <c r="D91" i="30"/>
  <c r="M53" i="1"/>
  <c r="B62" i="26"/>
  <c r="M52" i="1" s="1"/>
  <c r="I57" i="25"/>
  <c r="I56" i="25"/>
  <c r="I26" i="31" l="1"/>
  <c r="I71" i="25" s="1"/>
  <c r="L71" i="25" s="1"/>
  <c r="K17" i="31"/>
  <c r="K24" i="31"/>
  <c r="I55" i="25"/>
  <c r="I54" i="25"/>
  <c r="I63" i="25"/>
  <c r="K55" i="25"/>
  <c r="C52" i="24"/>
  <c r="I49" i="25" l="1"/>
  <c r="I48" i="25"/>
  <c r="I47" i="25"/>
  <c r="K48" i="25"/>
  <c r="K49" i="25"/>
  <c r="K57" i="25"/>
  <c r="L57" i="25" s="1"/>
  <c r="L48" i="25" l="1"/>
  <c r="L49" i="25"/>
  <c r="B3" i="25"/>
  <c r="F3" i="25"/>
  <c r="H3" i="26"/>
  <c r="I68" i="25"/>
  <c r="L68" i="25" s="1"/>
  <c r="I67" i="25"/>
  <c r="L67" i="25" s="1"/>
  <c r="I66" i="25"/>
  <c r="L66" i="25" s="1"/>
  <c r="I65" i="25"/>
  <c r="L65" i="25" s="1"/>
  <c r="K63" i="25"/>
  <c r="K61" i="25"/>
  <c r="I61" i="25"/>
  <c r="K60" i="25"/>
  <c r="I60" i="25"/>
  <c r="K56" i="25"/>
  <c r="L56" i="25" s="1"/>
  <c r="L55" i="25"/>
  <c r="K54" i="25"/>
  <c r="K52" i="25"/>
  <c r="I52" i="25"/>
  <c r="K51" i="25"/>
  <c r="I51" i="25"/>
  <c r="L63" i="25" l="1"/>
  <c r="L52" i="25"/>
  <c r="L61" i="25"/>
  <c r="L60" i="25"/>
  <c r="L54" i="25"/>
  <c r="L51" i="25"/>
  <c r="K47" i="25"/>
  <c r="K46" i="25"/>
  <c r="I46" i="25"/>
  <c r="I45" i="25"/>
  <c r="K45" i="25"/>
  <c r="K43" i="25"/>
  <c r="I43" i="25"/>
  <c r="K42" i="25"/>
  <c r="I42" i="25"/>
  <c r="K41" i="25"/>
  <c r="I41" i="25"/>
  <c r="K40" i="25"/>
  <c r="I40" i="25"/>
  <c r="K39" i="25"/>
  <c r="I39" i="25"/>
  <c r="I38" i="25"/>
  <c r="K38" i="25"/>
  <c r="K36" i="25"/>
  <c r="I36" i="25"/>
  <c r="K35" i="25"/>
  <c r="I35" i="25"/>
  <c r="K34" i="25"/>
  <c r="I34" i="25"/>
  <c r="K33" i="25"/>
  <c r="I33" i="25"/>
  <c r="K23" i="25"/>
  <c r="K32" i="25"/>
  <c r="I32" i="25"/>
  <c r="I21" i="25"/>
  <c r="I20" i="25"/>
  <c r="I18" i="25"/>
  <c r="K21" i="25"/>
  <c r="K20" i="25"/>
  <c r="K19" i="25"/>
  <c r="K18" i="25"/>
  <c r="K17" i="25"/>
  <c r="K16" i="25"/>
  <c r="K14" i="25"/>
  <c r="K12" i="25"/>
  <c r="I14" i="25"/>
  <c r="I12" i="25"/>
  <c r="I9" i="25"/>
  <c r="I8" i="25"/>
  <c r="K31" i="25"/>
  <c r="L39" i="25" l="1"/>
  <c r="L46" i="25"/>
  <c r="L35" i="25"/>
  <c r="L40" i="25"/>
  <c r="L33" i="25"/>
  <c r="L42" i="25"/>
  <c r="L47" i="25"/>
  <c r="L45" i="25"/>
  <c r="L36" i="25"/>
  <c r="L43" i="25"/>
  <c r="L23" i="25"/>
  <c r="L41" i="25"/>
  <c r="L38" i="25"/>
  <c r="L34" i="25"/>
  <c r="L20" i="25"/>
  <c r="L32" i="25"/>
  <c r="L12" i="25"/>
  <c r="L18" i="25"/>
  <c r="L21" i="25"/>
  <c r="L14" i="25"/>
  <c r="K3" i="25"/>
  <c r="J74" i="25" l="1"/>
  <c r="K8" i="25" l="1"/>
  <c r="K26" i="25"/>
  <c r="K13" i="25"/>
  <c r="K11" i="25"/>
  <c r="K9" i="25"/>
  <c r="I19" i="25" l="1"/>
  <c r="L19" i="25" s="1"/>
  <c r="I17" i="25"/>
  <c r="L17" i="25" s="1"/>
  <c r="I16" i="25"/>
  <c r="L16" i="25" s="1"/>
  <c r="L8" i="25"/>
  <c r="I11" i="25" l="1"/>
  <c r="L11" i="25" s="1"/>
  <c r="I26" i="25"/>
  <c r="L26" i="25" s="1"/>
  <c r="I31" i="25"/>
  <c r="L31" i="25" s="1"/>
  <c r="I13" i="25"/>
  <c r="L13" i="25" s="1"/>
  <c r="L9" i="25"/>
  <c r="L74" i="25" l="1"/>
  <c r="L75" i="25" s="1"/>
</calcChain>
</file>

<file path=xl/sharedStrings.xml><?xml version="1.0" encoding="utf-8"?>
<sst xmlns="http://schemas.openxmlformats.org/spreadsheetml/2006/main" count="776" uniqueCount="371">
  <si>
    <t>voor vergunningsplichtige of niet-vergunningsplichtige werken</t>
  </si>
  <si>
    <t>Gegevens aanvrager</t>
  </si>
  <si>
    <t>Toelichting</t>
  </si>
  <si>
    <t xml:space="preserve">Aanvraag door Woonmaatschappij </t>
  </si>
  <si>
    <t xml:space="preserve">Nummer + Naam </t>
  </si>
  <si>
    <t>Fase van de aanvraag</t>
  </si>
  <si>
    <t>aankruisen</t>
  </si>
  <si>
    <t>BELOFTE</t>
  </si>
  <si>
    <t>Typ een x in het vak</t>
  </si>
  <si>
    <t>Toe te voegen:</t>
  </si>
  <si>
    <t>1 - aanvraagformulier + tabblad 'Raming premie' + tabblad 'adressenlijst'</t>
  </si>
  <si>
    <t>De raming premie dient in overeenstemming te zijn met de kopie van de SO. Gelieve te verduidelijken indien er afwijkingen zijn.</t>
  </si>
  <si>
    <t xml:space="preserve">2 - bewijs waaruit de conformiteit van de werken met de premievoorwaarden blijkt (artikels van het </t>
  </si>
  <si>
    <t>3 - kopie van de weerhouden offerte(n) (SO - Samenvattende opmeting) van de laagste inschrijver of weerhouden inschrijver</t>
  </si>
  <si>
    <t>De offerte bevat de hoeveelheden en de kostprijzen van de aangevraagde maatregelen.</t>
  </si>
  <si>
    <t>vermoedelijke besteldatum :</t>
  </si>
  <si>
    <t xml:space="preserve">werken zijn vergunningsplichtig: </t>
  </si>
  <si>
    <t>Typ ja of nee of datum van de vergunning. De voorwaarden van de maatregelen kunnen verschillen; zie Raming premie</t>
  </si>
  <si>
    <t>VOORSCHOT 80%</t>
  </si>
  <si>
    <t>Na de bestelling van de werken</t>
  </si>
  <si>
    <t>Typ een x in het vak; Enkel na ontvangst goedkeuring Belofte</t>
  </si>
  <si>
    <t>datum bestelbrief :</t>
  </si>
  <si>
    <t>De bestelling kan pas na het ontvangen van de goedkeuring belofte.</t>
  </si>
  <si>
    <t>2 - bewijs van aanvang van de werken (bestelbrief)</t>
  </si>
  <si>
    <t>vermoedelijke datum einde werken :</t>
  </si>
  <si>
    <t>3 - kopie van de weerhouden offerte(n) van de uitvoerder (SO, gegund werk) indien deze gewijzigd werd na goedkeuring belofte</t>
  </si>
  <si>
    <t>AFREKENING</t>
  </si>
  <si>
    <t>Na het beëindigen van de werken</t>
  </si>
  <si>
    <t>Typ een x in het vak; Enkel na voltooiing van de werken waarvoor een premie is toegewezen.</t>
  </si>
  <si>
    <t>datum factuur of vorderingsstaat :</t>
  </si>
  <si>
    <t>1 - aanvraagformulier + alle tabbladen van de uitgevoerde maatregelen + tabblad 'adressenlijst'</t>
  </si>
  <si>
    <t>2 - factuur en bijhorende vorderingsstaat met uitgevoerde hoeveelheden en kostprijzen</t>
  </si>
  <si>
    <t>3 - eventuele attesten en/of productinformatie (zie maatregelen)</t>
  </si>
  <si>
    <t>Voor vergunningsplichtige en niet-vergunningsplichtige werken: indien het EPB verslag met berekening van de gemiddelde Uw waarde ingediend wordt, hoeven de overige tabbladen van de specifieke maatregelen of de bijlage HR glas/HRplus glas niet ingevuld te worden.</t>
  </si>
  <si>
    <t>Gegevens project</t>
  </si>
  <si>
    <t>Referentie Woonproject</t>
  </si>
  <si>
    <t>Een woonproject aanmaken is verplicht voor projectgebonden financiering; zonder kan er geen subsidie uitbetaald worden.</t>
  </si>
  <si>
    <t>Verrichtingsnummer</t>
  </si>
  <si>
    <t>Renovatietoets doorlopen</t>
  </si>
  <si>
    <t>(ja of nee)</t>
  </si>
  <si>
    <t>Projectnaam</t>
  </si>
  <si>
    <t>Gemeente</t>
  </si>
  <si>
    <t>De aanvraag is beperkt tot de betrokken woningen en het verrichtingsnummer. De adressen van de betrokken woningen worden in het tabblad 'adressenlijst' ingevuld of in bijlage toegevoegd.</t>
  </si>
  <si>
    <t>Aantal bestaande appartementen</t>
  </si>
  <si>
    <t xml:space="preserve">Aantal appartementen na renovatie </t>
  </si>
  <si>
    <t>Verklaring op eer</t>
  </si>
  <si>
    <t>De aanvrager verklaart op eer dat alle ingevulde gegevens, op het aanvraagformulier, de raming premie en bijhorende bladen van de maatregelen, correct en waarheidsgetrouw zijn ingevuld en de werken voldoen aan de normen en eisen zoals vermeld in de voorwaarden.</t>
  </si>
  <si>
    <t>De aanvrager verklaart op eer voor deze energiebesparende maatregelen</t>
  </si>
  <si>
    <t>euro</t>
  </si>
  <si>
    <t>Vul het totaal bedrag in of nul indien er geen andere subsidies zijn</t>
  </si>
  <si>
    <t>subsidies van een andere instantie of overheid te hebben aangevraagd of ontvangen;</t>
  </si>
  <si>
    <t>Datum:</t>
  </si>
  <si>
    <t>Naam:</t>
  </si>
  <si>
    <t>Handtekening:</t>
  </si>
  <si>
    <t>Deze pagina met handtekening inscannen en samen met het Excel formulier indienen.</t>
  </si>
  <si>
    <t>Aan wie bezorgt u dit formulier</t>
  </si>
  <si>
    <t>Dit Excel formulier indienen. Andere bijlagen in pdf formaat (of ingescand) toevoegen. Geen afgedrukte aanvragen indienen.</t>
  </si>
  <si>
    <t xml:space="preserve">In het kader van digitalisering kunt u deze aanvraag niet meer op papier indienen. Meer informatie over dit beleid vindt u op https://overheid.vlaanderen.be/informatiemanagement/digitaliseren-en-substitutie. </t>
  </si>
  <si>
    <t>Woonproject</t>
  </si>
  <si>
    <t>SHM nr en naam worden overgenomen uit blad 1</t>
  </si>
  <si>
    <t>Maatregelen</t>
  </si>
  <si>
    <t>Artikel nummer(s) bestek</t>
  </si>
  <si>
    <t>Meetcode</t>
  </si>
  <si>
    <t xml:space="preserve">Kostprijs excl. btw volgens SO aanbesteding / SO bestelling / vorderingsstaat </t>
  </si>
  <si>
    <t>Raming premiebedrag</t>
  </si>
  <si>
    <t>Andere subsidies</t>
  </si>
  <si>
    <t>Kostprijs incl. btw. min andere subsidies</t>
  </si>
  <si>
    <t>Maximaal premiebedrag</t>
  </si>
  <si>
    <t>Premies voor het verbeteren van de isolatieschil van het verwarmde woonvolume</t>
  </si>
  <si>
    <t>1. Vervangen van buitenschrijnwerk en beglazing</t>
  </si>
  <si>
    <t>1.1</t>
  </si>
  <si>
    <t>Plaatsen van een hoogrendementsraamsysteem</t>
  </si>
  <si>
    <t>m² (dagmaat)</t>
  </si>
  <si>
    <t>Oppervlakte HR en HRplus: volgens dagmaatopeningen voorgevel. Na uitvoering bevat het beschermd volume enkel nog hoogrendement ramen en deuren.</t>
  </si>
  <si>
    <t>1.2</t>
  </si>
  <si>
    <t xml:space="preserve">Luchdichtheidstest </t>
  </si>
  <si>
    <t>lekdebiet V50 &lt; 3 m³/hm²</t>
  </si>
  <si>
    <t>2. Isolatie van daken</t>
  </si>
  <si>
    <t>2.1</t>
  </si>
  <si>
    <t>Isolatie van hellende daken of zoldervloer</t>
  </si>
  <si>
    <t>m²</t>
  </si>
  <si>
    <t>Oppervlakte tussen de buitenzijde van de gevelisolatie</t>
  </si>
  <si>
    <t>verwijderen van asbest</t>
  </si>
  <si>
    <t>2.2</t>
  </si>
  <si>
    <t>Isolatie van platte daken</t>
  </si>
  <si>
    <t>3. Isolatie van muren</t>
  </si>
  <si>
    <t>3.1</t>
  </si>
  <si>
    <t>Na-isolatie van de spouw in bestaande muren</t>
  </si>
  <si>
    <t>Volgens oppervlakte vermeld op de verklaring van overeenkomstigheid met STS 71-1.</t>
  </si>
  <si>
    <t>3.2</t>
  </si>
  <si>
    <t>Isolatie aan de buitenzijde van de muur en waterdicht afgewerkt met crepi</t>
  </si>
  <si>
    <t>Oppervlakte tussen de onderzijde van de vloerisolatie en de bovenzijde van de dakisolatie</t>
  </si>
  <si>
    <t>3.3</t>
  </si>
  <si>
    <t>Isolatie aan de buitenzijde van de muur en met een waterdichte afwerking</t>
  </si>
  <si>
    <t>3.4</t>
  </si>
  <si>
    <t xml:space="preserve">Isolatie aan de binnenzijde van de muur en beschermd afgewerkt </t>
  </si>
  <si>
    <t>4. Isolatie van vloeren</t>
  </si>
  <si>
    <t>Isolatie in de vloer of tegen de onderzijde van de vloer</t>
  </si>
  <si>
    <t>Premies voor technische installaties</t>
  </si>
  <si>
    <t>5. Collectieve verwarming</t>
  </si>
  <si>
    <t>5.1</t>
  </si>
  <si>
    <t>Optimalisatie van een collectieve stookplaats</t>
  </si>
  <si>
    <t>verantwoordingsnota voor te leggen</t>
  </si>
  <si>
    <t>aangesloten woning</t>
  </si>
  <si>
    <t>De kostprijs van de cv-ketel komt niet in aanmerking.</t>
  </si>
  <si>
    <t>A-label pompen</t>
  </si>
  <si>
    <t>volgens bestek</t>
  </si>
  <si>
    <t>volgens SO</t>
  </si>
  <si>
    <t>inbegrepen</t>
  </si>
  <si>
    <t>De kostprijs is beperkt tot de werken in de collectieve stookplaats.</t>
  </si>
  <si>
    <t>energiebeheerssysteem</t>
  </si>
  <si>
    <t>na-isolatie leidingen en kranen</t>
  </si>
  <si>
    <t>andere</t>
  </si>
  <si>
    <t>5.2</t>
  </si>
  <si>
    <t>Installeren collectieve geothermische warmtepomp</t>
  </si>
  <si>
    <t>zie technische bepalingen</t>
  </si>
  <si>
    <t>5.3</t>
  </si>
  <si>
    <t>Installeren collectieve geothermische warmtepomp en vervanging van elektrische weerstandsverwarming of stookolieketels of in een gebied zonder aardgas</t>
  </si>
  <si>
    <t>5.4</t>
  </si>
  <si>
    <t>Installeren collectieve lucht/water warmtepomp</t>
  </si>
  <si>
    <t>5.5</t>
  </si>
  <si>
    <t>Installeren collectieve lucht/water warmtepomp en vervanging van elektrische weerstandsverwarming of stookolieketels of in een gebied zonder aardgas</t>
  </si>
  <si>
    <t>5.6</t>
  </si>
  <si>
    <t>Installeren collectieve hybride lucht-waterwarmptepomp</t>
  </si>
  <si>
    <t>5.7</t>
  </si>
  <si>
    <t>Installeren collectieve hybride lucht-waterwarmptepomp en vervanging van elektrische weerstandsverwarming of stookolieketels</t>
  </si>
  <si>
    <t>6. Individuele verwarming</t>
  </si>
  <si>
    <t>6.1</t>
  </si>
  <si>
    <t>Installeren individuele geothermische warmtepomp</t>
  </si>
  <si>
    <t>woning</t>
  </si>
  <si>
    <t>6.2</t>
  </si>
  <si>
    <t>Installeren individuele geothermische warmtepomp en vervanging van elektrische weerstandsverwarming of stookolieketels of in een gebied zonder aardgas</t>
  </si>
  <si>
    <t>6.3</t>
  </si>
  <si>
    <t>Installeren individuele lucht/water warmtepomp</t>
  </si>
  <si>
    <t>6.4</t>
  </si>
  <si>
    <t>Installeren individuele lucht/water warmtepomp en vervanging van elektrische weerstandsverwarming of stookolieketels of in een gebied zonder aardgas</t>
  </si>
  <si>
    <t>6.5</t>
  </si>
  <si>
    <t>Installeren individuele hybride lucht-waterwarmptepomp</t>
  </si>
  <si>
    <t>6.6</t>
  </si>
  <si>
    <t>Installeren individuele hybride lucht-waterwarmptepomp en vervanging van elektrische weerstandsverwarming of stookolieketels</t>
  </si>
  <si>
    <t>7. Aansluiting op warmtenet</t>
  </si>
  <si>
    <t>7.1</t>
  </si>
  <si>
    <t>7.2</t>
  </si>
  <si>
    <t>Aansluiting van een appartementsgebouw op een warmtenet in vervanging van individuele cv-ketels in de appartementen</t>
  </si>
  <si>
    <t>7.3</t>
  </si>
  <si>
    <t>8. Installeren van radiatoren of vloerverwarming voor een verwarmingssysteem met lage temperatuursafgifte</t>
  </si>
  <si>
    <t>8.1</t>
  </si>
  <si>
    <t>Installeren van lage temperatuurradiatoren</t>
  </si>
  <si>
    <t>radiatoren</t>
  </si>
  <si>
    <t>8.2</t>
  </si>
  <si>
    <t>Installeren van vloerverwarming</t>
  </si>
  <si>
    <t>m² vloer</t>
  </si>
  <si>
    <t>9. Systemen voor de productie van warm sanitair water</t>
  </si>
  <si>
    <t>9.1</t>
  </si>
  <si>
    <t>Installeren van een warmtepompboiler</t>
  </si>
  <si>
    <t>9.2</t>
  </si>
  <si>
    <t>10. Systemen voor verluchting en warmterecuperatie in het beschermd verwarmd volume</t>
  </si>
  <si>
    <t>10.1</t>
  </si>
  <si>
    <r>
      <t xml:space="preserve">Ventilatiesysteem type C met reductiefacor </t>
    </r>
    <r>
      <rPr>
        <u/>
        <sz val="10"/>
        <color theme="1"/>
        <rFont val="FlandersArtSans-Regular"/>
      </rPr>
      <t>&lt;</t>
    </r>
    <r>
      <rPr>
        <sz val="10"/>
        <color theme="1"/>
        <rFont val="FlandersArtSans-Regular"/>
      </rPr>
      <t xml:space="preserve"> 0,90</t>
    </r>
  </si>
  <si>
    <t>De kostprijs van de ventilatieroosters in of op de ramen valt onder buitenschrijnwerk.</t>
  </si>
  <si>
    <t>10.2</t>
  </si>
  <si>
    <r>
      <t xml:space="preserve">Ventilatiesysteem type D of C met reductiefacor </t>
    </r>
    <r>
      <rPr>
        <u/>
        <sz val="10"/>
        <color theme="1"/>
        <rFont val="FlandersArtSans-Regular"/>
      </rPr>
      <t>&lt;</t>
    </r>
    <r>
      <rPr>
        <sz val="10"/>
        <color theme="1"/>
        <rFont val="FlandersArtSans-Regular"/>
      </rPr>
      <t xml:space="preserve"> 0,79</t>
    </r>
  </si>
  <si>
    <t>11. Systemen voor automatische sturing van elektrische verwarming</t>
  </si>
  <si>
    <t>11.1</t>
  </si>
  <si>
    <t>Sturing en regeling van elektrische boilers voor sanitair warm water en accumulatoren voor woningverwarming</t>
  </si>
  <si>
    <t>Kostprijs volgens factuur</t>
  </si>
  <si>
    <t>Premies voor behaalde energielabels</t>
  </si>
  <si>
    <t>12.1</t>
  </si>
  <si>
    <t>Energieprestatiecertificaten voor en na de renovatie</t>
  </si>
  <si>
    <t>12.2</t>
  </si>
  <si>
    <t>12.3</t>
  </si>
  <si>
    <t>Appartement met label D, E of F naar label B</t>
  </si>
  <si>
    <t>12.4</t>
  </si>
  <si>
    <t>Appartement met label D, E of F naar label A</t>
  </si>
  <si>
    <t xml:space="preserve">Totale VKF premie  </t>
  </si>
  <si>
    <t xml:space="preserve">Totaal andere subsidies: </t>
  </si>
  <si>
    <t xml:space="preserve">80% voorschot </t>
  </si>
  <si>
    <t xml:space="preserve">resterend saldo </t>
  </si>
  <si>
    <t>Het definitieve premiebedrag wordt bij de afrekening berekend op basis van de uitgevoerde en gefactureerde werken volgens vorderingstaat of factuur.</t>
  </si>
  <si>
    <t>In de fase belofte en voorschot is het premiebedrag een raming op basis van de weerhouden offerte.</t>
  </si>
  <si>
    <t>Na de goedkeuring van de aanvraag belofte wordt het totale bedrag gereserveerd. Het voorschot wordt op het gereserveerde bedrag berekend. Bij goedkeuring afrekening wordt het uitbetaalde voorschot in mindering gebracht en wordt het resterende saldo uitbetaald.</t>
  </si>
  <si>
    <t>Bij een negatief resterend saldo wordt het te veel uitbetaald deel van het voorschot terug gevorderd.</t>
  </si>
  <si>
    <t>De berekening van de kostprijs inclusief btw gebeurt met 6% btw.</t>
  </si>
  <si>
    <t>Nummer en naam woonmaatschappij en verrichtingsnummer worden automatisch overgenomen via aanvraagformulier.</t>
  </si>
  <si>
    <t>ID</t>
  </si>
  <si>
    <t>Straatnaam</t>
  </si>
  <si>
    <t>Nr</t>
  </si>
  <si>
    <t>busnr</t>
  </si>
  <si>
    <t>postcode</t>
  </si>
  <si>
    <t>Havenlaan</t>
  </si>
  <si>
    <t>1000</t>
  </si>
  <si>
    <t>Brussel</t>
  </si>
  <si>
    <t>ID nummer in overeenstemming met detailformulieren afrekening.</t>
  </si>
  <si>
    <t>Indien er meer dan 50 adressen zijn, kunt u de lijst uitbreiden. U hoeft geen nieuw formulier te gebruiken.</t>
  </si>
  <si>
    <t>PREMIE-BEDRAGEN</t>
  </si>
  <si>
    <t>MAATREGEL</t>
  </si>
  <si>
    <t>VKF3</t>
  </si>
  <si>
    <t>€/m²</t>
  </si>
  <si>
    <t>Luchdichtheidstest indien lekdebiet V50 &lt; 3 m³/hm²</t>
  </si>
  <si>
    <t>€/woning</t>
  </si>
  <si>
    <t>Isolatie aan de binnenzijde van de muur en beschermd afgewerkt</t>
  </si>
  <si>
    <t>€/aangesloten woning</t>
  </si>
  <si>
    <t>€/appartement</t>
  </si>
  <si>
    <t>€/radiator</t>
  </si>
  <si>
    <t>De info voor kostprijzen vindt u op de desbetreffende tabbladen.</t>
  </si>
  <si>
    <t>Voor de bestelling van de werken</t>
  </si>
  <si>
    <r>
      <t xml:space="preserve">Bijlage </t>
    </r>
    <r>
      <rPr>
        <b/>
        <sz val="12"/>
        <rFont val="FlandersArtSans-Regular"/>
      </rPr>
      <t>adressenlijst</t>
    </r>
  </si>
  <si>
    <t>aangesloten appartement</t>
  </si>
  <si>
    <t>De radiatoren zijn aangesloten op een gascondensatieketel of warmtepomp</t>
  </si>
  <si>
    <t>€/appartement (max. € 47.000)</t>
  </si>
  <si>
    <t>9.3</t>
  </si>
  <si>
    <t>max. 12 maanden na facturatie isolatie</t>
  </si>
  <si>
    <t>zie technische bepalingen, volgens norm NBN D50-001</t>
  </si>
  <si>
    <r>
      <t xml:space="preserve">
</t>
    </r>
    <r>
      <rPr>
        <b/>
        <sz val="11"/>
        <rFont val="FlandersArtSans-Regular"/>
      </rPr>
      <t>Voorwaarden</t>
    </r>
    <r>
      <rPr>
        <sz val="11"/>
        <rFont val="FlandersArtSans-Regular"/>
      </rPr>
      <t xml:space="preserve">
</t>
    </r>
    <r>
      <rPr>
        <b/>
        <sz val="8"/>
        <color theme="0" tint="-0.499984740745262"/>
        <rFont val="FlandersArtSans-Regular"/>
      </rPr>
      <t>(vp): voor vergunningsplichtige werken voldoen de werken aan de EPB-eisen vermeld in het Energiebesluit van 19 november 2010.</t>
    </r>
  </si>
  <si>
    <t xml:space="preserve">     bouwtechnisch bestek, EPB-verslag, ...). Voor niet-vergunningsplichtige werken: de opbouw van de bouwdelen en </t>
  </si>
  <si>
    <t xml:space="preserve">     de berekening van de Rd-waarde.</t>
  </si>
  <si>
    <t>Ug ≤ 1,0 W/m²K en Uw gemiddeld ≤ 1,5 W/m²K</t>
  </si>
  <si>
    <t>ontwerpvertrektemperatuur maximaal 45°C</t>
  </si>
  <si>
    <t>1 - aanvraagformulier</t>
  </si>
  <si>
    <t>De aanvraag afrekening moet binnen de 24 maanden na de voorlopige oplevering worden ingediend.</t>
  </si>
  <si>
    <t>Aansluiting van een ééngezinwoning op een warmtenet</t>
  </si>
  <si>
    <t>bijkomende stookplaats</t>
  </si>
  <si>
    <t>Aansluiting van een appartementsgebouw op een warmtenet in vervanging van een collectieve stookplaats</t>
  </si>
  <si>
    <t>bijkomend bedrag volgens (aantal appartementen -1)</t>
  </si>
  <si>
    <t>bijkomend bedrag volgens (aantal appartementen -10)</t>
  </si>
  <si>
    <t>€/stookplaats</t>
  </si>
  <si>
    <t>€/eengezinswoning</t>
  </si>
  <si>
    <t>Aansluiting van een appartementsgebouw op een warmtenet in vervanging van een collectieve stookplaats waarop 2 tot 10 appartementen zijn aangesloten</t>
  </si>
  <si>
    <t>Aansluiting van een appartementsgebouw op een warmtenet in vervanging van een collectieve stookplaats waarop 11 tot 30 appartementen zijn aangesloten</t>
  </si>
  <si>
    <t>Aansluiting van een appartementsgebouw op een warmtenet in vervanging van een collectieve stookplaats waarop meer dan 30 appartementen zijn aangesloten</t>
  </si>
  <si>
    <t>bijkomend bedrag volgens (aantal appartementen -30)</t>
  </si>
  <si>
    <t>€/m² vloerverwarming</t>
  </si>
  <si>
    <t>Voor appartementen mag de test ook gebeuren op gebouwniveau.</t>
  </si>
  <si>
    <t>eengezinswoning</t>
  </si>
  <si>
    <t xml:space="preserve">appartement </t>
  </si>
  <si>
    <t>De vloerverwarming is aangesloten op een gascondensatieketel of warmtepomp</t>
  </si>
  <si>
    <t>installeren van een warmtepompboiler ter vervanging van een elektrische boiler of elektrische doorstromer of stookolieketel of gelegen in gebied zonder aardgasnet</t>
  </si>
  <si>
    <t>9.4</t>
  </si>
  <si>
    <t>Installeren van individuele zonneboilers</t>
  </si>
  <si>
    <t>Installeren van collectieve zonneboilers</t>
  </si>
  <si>
    <t>€/m² (max. € 2.750/woning)</t>
  </si>
  <si>
    <t>aangesloten woningen</t>
  </si>
  <si>
    <t>appartement</t>
  </si>
  <si>
    <t>Aantal bestaande eengezinswoningen</t>
  </si>
  <si>
    <t xml:space="preserve">Aantal eengezinswoningen na renovatie </t>
  </si>
  <si>
    <t>Eengezinswoning met label E of F naar label B</t>
  </si>
  <si>
    <t>Eengezinswoning met label E of F naar label A</t>
  </si>
  <si>
    <t>verwarmingsemissies radiator volgens norm EN 442, temperatuur 55°/45°C + CE merk</t>
  </si>
  <si>
    <t>Aansluiting van een eengezinswoning op een warmtenet</t>
  </si>
  <si>
    <t>Installeren van individuele zonneboilers met een apertuuroppervlakte tot 5 m²</t>
  </si>
  <si>
    <t xml:space="preserve">bijkomend bedrag voor een apertuuroppervlakte boven 5 m² </t>
  </si>
  <si>
    <t>Installeren van collectieve zonneboilers met een apertuuroppervlakte tot 5 m²</t>
  </si>
  <si>
    <r>
      <t xml:space="preserve">Ventilatiesysteem type C met reductiefacor </t>
    </r>
    <r>
      <rPr>
        <u/>
        <sz val="11"/>
        <rFont val="FlandersArtSans-Regular"/>
      </rPr>
      <t>&lt;</t>
    </r>
    <r>
      <rPr>
        <sz val="11"/>
        <rFont val="FlandersArtSans-Regular"/>
      </rPr>
      <t xml:space="preserve"> 0,90</t>
    </r>
  </si>
  <si>
    <r>
      <t xml:space="preserve">Ventilatiesysteem type D of C met reductiefacor </t>
    </r>
    <r>
      <rPr>
        <u/>
        <sz val="11"/>
        <rFont val="FlandersArtSans-Regular"/>
      </rPr>
      <t>&lt;</t>
    </r>
    <r>
      <rPr>
        <sz val="11"/>
        <rFont val="FlandersArtSans-Regular"/>
      </rPr>
      <t xml:space="preserve"> 0,79</t>
    </r>
  </si>
  <si>
    <t>Installeren collectieve geothermische warmtepomp ter vervanging van elektrische weerstandsverwarming of stookolieketels of in een gebied zonder aardgas</t>
  </si>
  <si>
    <t>Installeren collectieve lucht/water warmtepomp ter vervanging van elektrische weerstandsverwarming of stookolieketels of in een gebied zonder aardgas</t>
  </si>
  <si>
    <t>Installeren collectieve hybride lucht-waterwarmptepomp ter vervanging van elektrische weerstandsverwarming of stookolieketels</t>
  </si>
  <si>
    <t>Installeren individuele geothermische warmtepomp ter vervanging van elektrische weerstandsverwarming of stookolieketels of in een gebied zonder aardgas</t>
  </si>
  <si>
    <t>Installeren individuele lucht/water warmtepomp ter vervanging van elektrische weerstandsverwarming of stookolieketels of in een gebied zonder aardgas</t>
  </si>
  <si>
    <t>Installeren individuele hybride lucht-waterwarmptepomp ter vervanging van elektrische weerstandsverwarming of stookolieketels</t>
  </si>
  <si>
    <r>
      <rPr>
        <b/>
        <sz val="14"/>
        <rFont val="FlandersArtSans-Regular"/>
      </rPr>
      <t>Aanvraagformulier</t>
    </r>
    <r>
      <rPr>
        <sz val="14"/>
        <rFont val="FlandersArtSans-Regular"/>
      </rPr>
      <t xml:space="preserve"> VKF INDIVIDUELE PREMIES</t>
    </r>
  </si>
  <si>
    <r>
      <t xml:space="preserve">voor de </t>
    </r>
    <r>
      <rPr>
        <b/>
        <sz val="14"/>
        <rFont val="FlandersArtSans-Regular"/>
      </rPr>
      <t xml:space="preserve">renovatie </t>
    </r>
    <r>
      <rPr>
        <sz val="14"/>
        <rFont val="FlandersArtSans-Regular"/>
      </rPr>
      <t>van bestaande sociale huurwoningen</t>
    </r>
  </si>
  <si>
    <t>uitzondering op minimale EPC label: premie voor warmtepompboiler en optimalisatie collectieve stookplaats</t>
  </si>
  <si>
    <t>Indien van toepassing:</t>
  </si>
  <si>
    <t>4 - kopie van het EPC voor renovatie (bij aanvraag EPC-labelpremie)</t>
  </si>
  <si>
    <t>5 - (voorlopige) EPB startverklaring (bij vergunningsplichtige werken)</t>
  </si>
  <si>
    <t>6 - kopie van asbestinventaris (bij aanvraag premie verwijdering asbest)</t>
  </si>
  <si>
    <t>niet van toepassing</t>
  </si>
  <si>
    <t>/</t>
  </si>
  <si>
    <t xml:space="preserve">-    </t>
  </si>
  <si>
    <t>Het EPC voor de aanvang van de renovatie of sloop is uitgereikt vanaf 1/1/2019.
Het EPC na de renovatie is uitgereikt binnen de 12 maanden na factuurdatum voorlopige oplevering.
Mag niet gecumuleerd worden met de EPC-labelpremie van Fluvius.</t>
  </si>
  <si>
    <t>VMSW ID</t>
  </si>
  <si>
    <t>XXXXX</t>
  </si>
  <si>
    <t>einde</t>
  </si>
  <si>
    <t>5 - EPB aangifte (bij vergunningsplichtige werken)</t>
  </si>
  <si>
    <t>4 - EPC (na de werken)</t>
  </si>
  <si>
    <t>controle aantallen</t>
  </si>
  <si>
    <t>controle aantal bestaande woningen</t>
  </si>
  <si>
    <t>controle aantal nieuwe woningen</t>
  </si>
  <si>
    <t>kostprijs</t>
  </si>
  <si>
    <t>Afbraakwerken</t>
  </si>
  <si>
    <t xml:space="preserve">   bij herbouw</t>
  </si>
  <si>
    <t>Afbraak totale constructie(s)</t>
  </si>
  <si>
    <t>03.11 + 03.12</t>
  </si>
  <si>
    <t>03.01</t>
  </si>
  <si>
    <t>Verbeteren van de isolatieschil van het verwarmde woonvolume</t>
  </si>
  <si>
    <t>40.10 + 40.42 + 40.43 + 40.50 + 36.10</t>
  </si>
  <si>
    <t>Ventilatierooster in raamsysteem</t>
  </si>
  <si>
    <t>40.30</t>
  </si>
  <si>
    <t>05.10</t>
  </si>
  <si>
    <t>Isolatie van hellende daken</t>
  </si>
  <si>
    <t>31.10 + 31.20 + 31.30 + 31.50</t>
  </si>
  <si>
    <t>dampscherm</t>
  </si>
  <si>
    <t>31.40</t>
  </si>
  <si>
    <t>onderdak</t>
  </si>
  <si>
    <t>30.20</t>
  </si>
  <si>
    <t>Isolatie van zoldervloer</t>
  </si>
  <si>
    <t>31.10</t>
  </si>
  <si>
    <t>bij IER: aanpassingswerken vloer</t>
  </si>
  <si>
    <t>bij IER: verwijderen van asbest</t>
  </si>
  <si>
    <t>34.10</t>
  </si>
  <si>
    <t>34.20</t>
  </si>
  <si>
    <t>waterdichting</t>
  </si>
  <si>
    <t>35.20</t>
  </si>
  <si>
    <t>Spouwmuurisolatie</t>
  </si>
  <si>
    <t>21.10</t>
  </si>
  <si>
    <t>21.30</t>
  </si>
  <si>
    <t>isolatie</t>
  </si>
  <si>
    <t>43.20</t>
  </si>
  <si>
    <t>waterdichte afwerking</t>
  </si>
  <si>
    <t>bij IER: afbraak deel bestaande gevel</t>
  </si>
  <si>
    <t>03.41 + 03.42 + 03.43</t>
  </si>
  <si>
    <t>42.20 + 42.30</t>
  </si>
  <si>
    <t>42.40 + 42.50 + 42.60 + 42.70</t>
  </si>
  <si>
    <t>51.20</t>
  </si>
  <si>
    <t>vochtisolatie</t>
  </si>
  <si>
    <t>bij IER: beschermlaag</t>
  </si>
  <si>
    <t>16.10 + 52.13 + 52.30</t>
  </si>
  <si>
    <t>52.20</t>
  </si>
  <si>
    <t>bij IER: afbraakwerk bestaande vloer</t>
  </si>
  <si>
    <t>03.55</t>
  </si>
  <si>
    <t>66.</t>
  </si>
  <si>
    <t>66.10</t>
  </si>
  <si>
    <t>65.50</t>
  </si>
  <si>
    <t>63.60</t>
  </si>
  <si>
    <t>63.50</t>
  </si>
  <si>
    <t>68.10 + 68.20 + 68.30 + 68.61</t>
  </si>
  <si>
    <t>Totale kostprijs</t>
  </si>
  <si>
    <t xml:space="preserve">  - waarvan de werken nog niet besteld zijn;
  - waarvoor een weerhouden offerte is ontvangen;
  - waarvoor een woonproject is aangemaakt en een verrichtingsnummer is toegekend.</t>
  </si>
  <si>
    <r>
      <rPr>
        <b/>
        <sz val="10"/>
        <rFont val="FlandersArtSans-Regular"/>
      </rPr>
      <t>De woningen behalen minstens een energieprestatiecertificaat label C</t>
    </r>
    <r>
      <rPr>
        <sz val="10"/>
        <rFont val="FlandersArtSans-Regular"/>
      </rPr>
      <t xml:space="preserve"> na uitvoering van de werken. 
De aanvraag omvat alle werken voor het behalen van het label.</t>
    </r>
  </si>
  <si>
    <t>EPC vóór de renovatie (= start-EPC) mag niet ouder zijn dan 2019</t>
  </si>
  <si>
    <t>Indicatief overzicht: maatregelen en artikelnummers</t>
  </si>
  <si>
    <r>
      <rPr>
        <b/>
        <sz val="14"/>
        <rFont val="FlandersArtSans-Regular"/>
      </rPr>
      <t xml:space="preserve">Aanvraagformulier </t>
    </r>
    <r>
      <rPr>
        <sz val="14"/>
        <rFont val="FlandersArtSans-Regular"/>
      </rPr>
      <t>VKF SOCIALE ENERGIESPRONG</t>
    </r>
  </si>
  <si>
    <t>Voor premies die aangevraagd worden voor 1/1/2026</t>
  </si>
  <si>
    <t>De werken voldoen aan de EPB-eisen vermeld in het Energiebesluit van 19 november 2010.</t>
  </si>
  <si>
    <r>
      <t xml:space="preserve">A. Voor versnelde renovatie van de buitenschil van eengezinswoningen </t>
    </r>
    <r>
      <rPr>
        <b/>
        <sz val="11"/>
        <color theme="1"/>
        <rFont val="FlandersArtSans-Regular"/>
      </rPr>
      <t>met geprefabriceerde gevel- of dakelementen</t>
    </r>
    <r>
      <rPr>
        <sz val="11"/>
        <color theme="1"/>
        <rFont val="FlandersArtSans-Regular"/>
      </rPr>
      <t>.</t>
    </r>
  </si>
  <si>
    <t>Deze premie is aan te vragen met of zonder een aanvraagformulier voor renovatie of ingrijpende energetische renovatie.</t>
  </si>
  <si>
    <t>buitenisolatie met prefab gevelelement bij gesloten bebouwing</t>
  </si>
  <si>
    <t>euro/woning</t>
  </si>
  <si>
    <t>buitenisolatie met prefab gevelelement bij halfopen of open bebouwing</t>
  </si>
  <si>
    <t>bijkomend gecombineerd met dakisolatie met prefab element bij alle type bebouwing</t>
  </si>
  <si>
    <t>Combinatiebonus voor integratie technieken tijdens de renovatie</t>
  </si>
  <si>
    <t>geïntegreerde oplossing van het ventilatiesysteem</t>
  </si>
  <si>
    <t>ventilatiesysteem volgens norm NBN D50-001</t>
  </si>
  <si>
    <t>geïntegreerde oplossing van het centrale verwarmingssysteem</t>
  </si>
  <si>
    <t>geïntegreerde oplossing van het sanitair warm watersysteem</t>
  </si>
  <si>
    <t>Totaal VKF</t>
  </si>
  <si>
    <r>
      <t xml:space="preserve">B. Combinatiebonus voor integratie technieken bij renovatie </t>
    </r>
    <r>
      <rPr>
        <b/>
        <sz val="11"/>
        <color theme="1"/>
        <rFont val="FlandersArtSans-Regular"/>
      </rPr>
      <t>zonder geprefabriceerde gevel- of dakelementen</t>
    </r>
    <r>
      <rPr>
        <sz val="11"/>
        <color theme="1"/>
        <rFont val="FlandersArtSans-Regular"/>
      </rPr>
      <t>.</t>
    </r>
  </si>
  <si>
    <t>Deze bonus is aan te vragen in combinatie met een aanvraagformulier voor renovatie of ingrijpende energetische renovatie.</t>
  </si>
  <si>
    <t xml:space="preserve">Totale VKF SES premie  </t>
  </si>
  <si>
    <t>Het totale premiebedrag wordt berekend op het tabblad "Raming premie".</t>
  </si>
  <si>
    <t>13.</t>
  </si>
  <si>
    <t>raming SES premie (zie extra tabblad)</t>
  </si>
  <si>
    <r>
      <t>Inclusief oppervlakte vloeren boven een niet verwarmde buitenomgeving</t>
    </r>
    <r>
      <rPr>
        <sz val="10"/>
        <rFont val="FlandersArtSans-Regular"/>
      </rPr>
      <t xml:space="preserve"> (niet voor tussenvloeren).</t>
    </r>
  </si>
  <si>
    <t>Hoeveelheid renovatie
volgens SO</t>
  </si>
  <si>
    <t>Indien het aantal woningen voor en na de werken EN hun VMSW ID niet veranderd, kan u de gegevens van de bestaande woningen kopieren en plakken in het vak van de nieuwe woningen.</t>
  </si>
  <si>
    <t>De genummerde lijst kan uitgebreid worden door rijen toe te voegen binnen het blauwe kader,</t>
  </si>
  <si>
    <t>Verrichtingsnr</t>
  </si>
  <si>
    <t>U bezorgt dit digitale formulier en bijlagen aan Wonen in Vlaanderen via het projectportaal.</t>
  </si>
  <si>
    <t>Premie Sociale Energiesprong</t>
  </si>
  <si>
    <r>
      <t>R toegevoegd ≥ 2 m²K/W;
U</t>
    </r>
    <r>
      <rPr>
        <vertAlign val="subscript"/>
        <sz val="10"/>
        <color theme="1"/>
        <rFont val="FlandersArtSans-Regular"/>
      </rPr>
      <t>max</t>
    </r>
    <r>
      <rPr>
        <sz val="10"/>
        <color theme="1"/>
        <rFont val="FlandersArtSans-Regular"/>
      </rPr>
      <t xml:space="preserve"> = geen eis </t>
    </r>
    <r>
      <rPr>
        <sz val="9"/>
        <color theme="1"/>
        <rFont val="FlandersArtSans-Regular"/>
      </rPr>
      <t>(vp)</t>
    </r>
  </si>
  <si>
    <r>
      <t>Volgens STS 71-1; U</t>
    </r>
    <r>
      <rPr>
        <vertAlign val="subscript"/>
        <sz val="10"/>
        <color theme="1"/>
        <rFont val="FlandersArtSans-Regular"/>
      </rPr>
      <t>max</t>
    </r>
    <r>
      <rPr>
        <sz val="10"/>
        <color theme="1"/>
        <rFont val="FlandersArtSans-Regular"/>
      </rPr>
      <t xml:space="preserve">=0,55 W/m²K </t>
    </r>
    <r>
      <rPr>
        <sz val="9"/>
        <color theme="1"/>
        <rFont val="FlandersArtSans-Regular"/>
      </rPr>
      <t>(vp)</t>
    </r>
  </si>
  <si>
    <r>
      <t>R toegevoegd ≥ 3 m²K/W en R totaal ≥ 3,5 m²K/W; U</t>
    </r>
    <r>
      <rPr>
        <vertAlign val="subscript"/>
        <sz val="10"/>
        <color theme="1"/>
        <rFont val="FlandersArtSans-Regular"/>
      </rPr>
      <t>max</t>
    </r>
    <r>
      <rPr>
        <sz val="10"/>
        <color theme="1"/>
        <rFont val="FlandersArtSans-Regular"/>
      </rPr>
      <t xml:space="preserve">=0,24 W/m²K </t>
    </r>
    <r>
      <rPr>
        <sz val="9"/>
        <color theme="1"/>
        <rFont val="FlandersArtSans-Regular"/>
      </rPr>
      <t>(vp)</t>
    </r>
  </si>
  <si>
    <r>
      <t>R toegevoegd ≥ 2 m²K/W; U</t>
    </r>
    <r>
      <rPr>
        <vertAlign val="subscript"/>
        <sz val="10"/>
        <color theme="1"/>
        <rFont val="FlandersArtSans-Regular"/>
      </rPr>
      <t>max</t>
    </r>
    <r>
      <rPr>
        <sz val="10"/>
        <color theme="1"/>
        <rFont val="FlandersArtSans-Regular"/>
      </rPr>
      <t xml:space="preserve">=0,24 W/m²K </t>
    </r>
    <r>
      <rPr>
        <sz val="9"/>
        <color theme="1"/>
        <rFont val="FlandersArtSans-Regular"/>
      </rPr>
      <t>(vp)</t>
    </r>
  </si>
  <si>
    <r>
      <t>R toegevoegd ≥ 4,5 m²K/W en R totaal ≥ 4,5m²K/W; U</t>
    </r>
    <r>
      <rPr>
        <vertAlign val="subscript"/>
        <sz val="10"/>
        <color theme="1"/>
        <rFont val="FlandersArtSans-Regular"/>
      </rPr>
      <t>max</t>
    </r>
    <r>
      <rPr>
        <sz val="10"/>
        <color theme="1"/>
        <rFont val="FlandersArtSans-Regular"/>
      </rPr>
      <t xml:space="preserve">=0,24 W/m²K </t>
    </r>
    <r>
      <rPr>
        <sz val="9"/>
        <color theme="1"/>
        <rFont val="FlandersArtSans-Regular"/>
      </rPr>
      <t>(vp)</t>
    </r>
  </si>
  <si>
    <r>
      <t>EPC certificaatnummer na de werken</t>
    </r>
    <r>
      <rPr>
        <sz val="8"/>
        <rFont val="FlandersArtSans-Regular"/>
      </rPr>
      <t xml:space="preserve"> (verplicht)</t>
    </r>
  </si>
  <si>
    <t>Betrokken (bestaande) woningen voor de werken</t>
  </si>
  <si>
    <t>Betrokken (nieuwe) woningen na de werken</t>
  </si>
  <si>
    <t>Premies voor behaalde energielabels (enkel voor aanvraag beloftes vanaf 01/04/2024)</t>
  </si>
  <si>
    <r>
      <t xml:space="preserve">EPC certificaatnummer voor de werken </t>
    </r>
    <r>
      <rPr>
        <sz val="8"/>
        <rFont val="FlandersArtSans-Regular"/>
      </rPr>
      <t>(enkel bij aanvraag EPC labelpremie, 
enkel aanvraag belofte vanaf 01/04/2024)</t>
    </r>
  </si>
  <si>
    <t>versie 04/03/2023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</si>
</sst>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 _€_-;\-* #,##0.00\ _€_-;_-* &quot;-&quot;??\ _€_-;_-@_-"/>
    <numFmt numFmtId="165" formatCode="_ [$€-413]\ * #,##0.00_ ;_ [$€-413]\ * \-#,##0.00_ ;_ [$€-413]\ * &quot;-&quot;??_ ;_ @_ "/>
    <numFmt numFmtId="166" formatCode="#,##0.00_ ;[Red]\-#,##0.00\ "/>
    <numFmt numFmtId="167" formatCode="#,##0_ ;[Red]\-#,##0\ "/>
  </numFmts>
  <fonts count="53" x14ac:knownFonts="1">
    <font>
      <sz val="11"/>
      <color theme="1"/>
      <name val="Calibri"/>
      <family val="2"/>
      <scheme val="minor"/>
    </font>
    <font>
      <sz val="10"/>
      <name val="Arial"/>
      <family val="2"/>
    </font>
    <font>
      <u/>
      <sz val="11"/>
      <color theme="10"/>
      <name val="Calibri"/>
      <family val="2"/>
    </font>
    <font>
      <sz val="11"/>
      <color theme="1"/>
      <name val="Calibri"/>
      <family val="2"/>
      <scheme val="minor"/>
    </font>
    <font>
      <b/>
      <sz val="10"/>
      <color indexed="9"/>
      <name val="FlandersArtSans-Regular"/>
    </font>
    <font>
      <sz val="10"/>
      <color indexed="9"/>
      <name val="FlandersArtSans-Regular"/>
    </font>
    <font>
      <sz val="11"/>
      <color indexed="8"/>
      <name val="FlandersArtSans-Regular"/>
    </font>
    <font>
      <sz val="10"/>
      <color theme="1"/>
      <name val="FlandersArtSans-Regular"/>
    </font>
    <font>
      <sz val="10"/>
      <color indexed="8"/>
      <name val="FlandersArtSans-Regular"/>
    </font>
    <font>
      <sz val="8"/>
      <color theme="0"/>
      <name val="FlandersArtSans-Regular"/>
    </font>
    <font>
      <sz val="10"/>
      <name val="FlandersArtSans-Regular"/>
    </font>
    <font>
      <b/>
      <sz val="10"/>
      <name val="FlandersArtSans-Regular"/>
    </font>
    <font>
      <b/>
      <sz val="9"/>
      <color rgb="FFFF0000"/>
      <name val="FlandersArtSans-Regular"/>
    </font>
    <font>
      <sz val="9"/>
      <name val="FlandersArtSans-Regular"/>
    </font>
    <font>
      <i/>
      <sz val="10"/>
      <name val="FlandersArtSans-Regular"/>
    </font>
    <font>
      <b/>
      <sz val="9"/>
      <name val="FlandersArtSans-Regular"/>
    </font>
    <font>
      <sz val="8"/>
      <name val="FlandersArtSans-Regular"/>
    </font>
    <font>
      <sz val="11"/>
      <color theme="1"/>
      <name val="FlandersArtSans-Regular"/>
    </font>
    <font>
      <u/>
      <sz val="10"/>
      <color theme="10"/>
      <name val="FlandersArtSans-Regular"/>
    </font>
    <font>
      <sz val="12"/>
      <color theme="1"/>
      <name val="FlandersArtSans-Regular"/>
    </font>
    <font>
      <b/>
      <sz val="11"/>
      <color theme="1"/>
      <name val="FlandersArtSans-Regular"/>
    </font>
    <font>
      <b/>
      <sz val="10"/>
      <color theme="1"/>
      <name val="FlandersArtSans-Regular"/>
    </font>
    <font>
      <sz val="11"/>
      <name val="FlandersArtSans-Regular"/>
    </font>
    <font>
      <b/>
      <sz val="10"/>
      <color rgb="FF0070C0"/>
      <name val="FlandersArtSans-Regular"/>
    </font>
    <font>
      <i/>
      <sz val="11"/>
      <color theme="1"/>
      <name val="FlandersArtSans-Regular"/>
    </font>
    <font>
      <sz val="10"/>
      <color rgb="FF0070C0"/>
      <name val="FlandersArtSans-Regular"/>
    </font>
    <font>
      <sz val="10"/>
      <name val="Arial"/>
      <family val="2"/>
    </font>
    <font>
      <b/>
      <sz val="12"/>
      <color indexed="9"/>
      <name val="FlandersArtSans-Regular"/>
    </font>
    <font>
      <sz val="11"/>
      <color theme="1"/>
      <name val="Trebuchet MS"/>
      <family val="2"/>
    </font>
    <font>
      <sz val="10"/>
      <name val="Trebuchet MS"/>
      <family val="2"/>
    </font>
    <font>
      <b/>
      <sz val="10"/>
      <color theme="0"/>
      <name val="FlandersArtSans-Regular"/>
    </font>
    <font>
      <sz val="9"/>
      <color indexed="8"/>
      <name val="FlandersArtSans-Regular"/>
    </font>
    <font>
      <b/>
      <sz val="8"/>
      <color theme="0" tint="-0.499984740745262"/>
      <name val="FlandersArtSans-Regular"/>
    </font>
    <font>
      <b/>
      <sz val="10"/>
      <color indexed="8"/>
      <name val="FlandersArtSans-Regular"/>
    </font>
    <font>
      <u/>
      <sz val="10"/>
      <color theme="1"/>
      <name val="FlandersArtSans-Regular"/>
    </font>
    <font>
      <sz val="14"/>
      <name val="FlandersArtSans-Regular"/>
    </font>
    <font>
      <b/>
      <sz val="14"/>
      <name val="FlandersArtSans-Regular"/>
    </font>
    <font>
      <b/>
      <sz val="12"/>
      <color theme="1"/>
      <name val="FlandersArtSans-Regular"/>
    </font>
    <font>
      <b/>
      <sz val="11"/>
      <name val="FlandersArtSans-Regular"/>
    </font>
    <font>
      <sz val="12"/>
      <name val="FlandersArtSans-Regular"/>
    </font>
    <font>
      <b/>
      <sz val="12"/>
      <name val="FlandersArtSans-Regular"/>
    </font>
    <font>
      <sz val="9"/>
      <color theme="1"/>
      <name val="FlandersArtSans-Regular"/>
    </font>
    <font>
      <sz val="10"/>
      <color rgb="FFFF0000"/>
      <name val="FlandersArtSans-Regular"/>
    </font>
    <font>
      <b/>
      <sz val="12"/>
      <name val="FlandersArtSans-Bold"/>
    </font>
    <font>
      <sz val="11"/>
      <name val="Calibri"/>
      <family val="2"/>
      <scheme val="minor"/>
    </font>
    <font>
      <b/>
      <sz val="13"/>
      <name val="FlandersArtSans-Regular"/>
    </font>
    <font>
      <u/>
      <sz val="11"/>
      <name val="FlandersArtSans-Regular"/>
    </font>
    <font>
      <b/>
      <sz val="9"/>
      <color indexed="9"/>
      <name val="FlandersArtSans-Regular"/>
    </font>
    <font>
      <sz val="11"/>
      <color theme="1"/>
      <name val="Cambria"/>
      <family val="2"/>
      <scheme val="major"/>
    </font>
    <font>
      <sz val="12"/>
      <color theme="1"/>
      <name val="Cambria"/>
      <family val="2"/>
      <scheme val="major"/>
    </font>
    <font>
      <sz val="11"/>
      <color rgb="FFFF0000"/>
      <name val="FlandersArtSans-Regular"/>
    </font>
    <font>
      <b/>
      <sz val="11"/>
      <color theme="0"/>
      <name val="FlandersArtSans-Regular"/>
    </font>
    <font>
      <vertAlign val="subscript"/>
      <sz val="10"/>
      <color theme="1"/>
      <name val="FlandersArtSans-Regula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356297"/>
        <bgColor indexed="64"/>
      </patternFill>
    </fill>
    <fill>
      <patternFill patternType="solid">
        <fgColor theme="0"/>
        <bgColor indexed="64"/>
      </patternFill>
    </fill>
  </fills>
  <borders count="82">
    <border>
      <left/>
      <right/>
      <top/>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rgb="FF3B5A6F"/>
      </left>
      <right/>
      <top style="thin">
        <color rgb="FF3B5A6F"/>
      </top>
      <bottom style="thin">
        <color rgb="FF3B5A6F"/>
      </bottom>
      <diagonal/>
    </border>
    <border>
      <left/>
      <right/>
      <top style="thin">
        <color rgb="FF3B5A6F"/>
      </top>
      <bottom style="thin">
        <color rgb="FF3B5A6F"/>
      </bottom>
      <diagonal/>
    </border>
    <border>
      <left/>
      <right style="thin">
        <color rgb="FF3B5A6F"/>
      </right>
      <top style="thin">
        <color rgb="FF3B5A6F"/>
      </top>
      <bottom style="thin">
        <color rgb="FF3B5A6F"/>
      </bottom>
      <diagonal/>
    </border>
    <border>
      <left style="hair">
        <color theme="0" tint="-0.34998626667073579"/>
      </left>
      <right style="hair">
        <color theme="0" tint="-0.34998626667073579"/>
      </right>
      <top/>
      <bottom/>
      <diagonal/>
    </border>
    <border>
      <left/>
      <right style="hair">
        <color auto="1"/>
      </right>
      <top style="thin">
        <color auto="1"/>
      </top>
      <bottom/>
      <diagonal/>
    </border>
    <border>
      <left style="hair">
        <color auto="1"/>
      </left>
      <right/>
      <top style="thin">
        <color auto="1"/>
      </top>
      <bottom/>
      <diagonal/>
    </border>
    <border>
      <left style="hair">
        <color auto="1"/>
      </left>
      <right style="hair">
        <color auto="1"/>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hair">
        <color auto="1"/>
      </left>
      <right style="hair">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auto="1"/>
      </right>
      <top style="hair">
        <color auto="1"/>
      </top>
      <bottom style="hair">
        <color auto="1"/>
      </bottom>
      <diagonal/>
    </border>
    <border>
      <left style="thin">
        <color theme="0" tint="-0.34998626667073579"/>
      </left>
      <right/>
      <top style="thin">
        <color rgb="FF3B5A6F"/>
      </top>
      <bottom/>
      <diagonal/>
    </border>
    <border>
      <left/>
      <right/>
      <top style="thin">
        <color rgb="FF3B5A6F"/>
      </top>
      <bottom/>
      <diagonal/>
    </border>
    <border>
      <left style="hair">
        <color auto="1"/>
      </left>
      <right style="hair">
        <color auto="1"/>
      </right>
      <top style="hair">
        <color auto="1"/>
      </top>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rgb="FF356297"/>
      </left>
      <right style="thin">
        <color rgb="FF356297"/>
      </right>
      <top style="thin">
        <color rgb="FF356297"/>
      </top>
      <bottom style="thin">
        <color rgb="FF356297"/>
      </bottom>
      <diagonal/>
    </border>
    <border>
      <left style="thin">
        <color rgb="FF356297"/>
      </left>
      <right/>
      <top style="thin">
        <color rgb="FF356297"/>
      </top>
      <bottom style="thin">
        <color rgb="FF356297"/>
      </bottom>
      <diagonal/>
    </border>
    <border>
      <left/>
      <right/>
      <top style="thin">
        <color rgb="FF356297"/>
      </top>
      <bottom style="thin">
        <color rgb="FF356297"/>
      </bottom>
      <diagonal/>
    </border>
    <border>
      <left/>
      <right style="thin">
        <color rgb="FF356297"/>
      </right>
      <top style="thin">
        <color rgb="FF356297"/>
      </top>
      <bottom style="thin">
        <color rgb="FF356297"/>
      </bottom>
      <diagonal/>
    </border>
    <border>
      <left style="medium">
        <color rgb="FF356297"/>
      </left>
      <right/>
      <top/>
      <bottom/>
      <diagonal/>
    </border>
    <border>
      <left style="hair">
        <color auto="1"/>
      </left>
      <right/>
      <top style="hair">
        <color auto="1"/>
      </top>
      <bottom style="thin">
        <color indexed="64"/>
      </bottom>
      <diagonal/>
    </border>
    <border>
      <left/>
      <right/>
      <top style="hair">
        <color auto="1"/>
      </top>
      <bottom/>
      <diagonal/>
    </border>
    <border>
      <left style="medium">
        <color rgb="FF356297"/>
      </left>
      <right/>
      <top style="medium">
        <color rgb="FF356297"/>
      </top>
      <bottom/>
      <diagonal/>
    </border>
    <border>
      <left/>
      <right/>
      <top style="medium">
        <color rgb="FF356297"/>
      </top>
      <bottom/>
      <diagonal/>
    </border>
    <border>
      <left/>
      <right style="medium">
        <color rgb="FF356297"/>
      </right>
      <top style="medium">
        <color rgb="FF356297"/>
      </top>
      <bottom/>
      <diagonal/>
    </border>
    <border>
      <left style="medium">
        <color rgb="FF356297"/>
      </left>
      <right/>
      <top/>
      <bottom style="medium">
        <color rgb="FF356297"/>
      </bottom>
      <diagonal/>
    </border>
    <border>
      <left/>
      <right/>
      <top/>
      <bottom style="medium">
        <color rgb="FF356297"/>
      </bottom>
      <diagonal/>
    </border>
    <border>
      <left/>
      <right style="medium">
        <color rgb="FF356297"/>
      </right>
      <top/>
      <bottom style="medium">
        <color rgb="FF356297"/>
      </bottom>
      <diagonal/>
    </border>
    <border>
      <left style="dotted">
        <color theme="0" tint="-0.34998626667073579"/>
      </left>
      <right style="hair">
        <color theme="0" tint="-0.34998626667073579"/>
      </right>
      <top/>
      <bottom/>
      <diagonal/>
    </border>
    <border>
      <left style="dashed">
        <color theme="0" tint="-0.34998626667073579"/>
      </left>
      <right style="hair">
        <color theme="0" tint="-0.34998626667073579"/>
      </right>
      <top/>
      <bottom/>
      <diagonal/>
    </border>
    <border>
      <left style="thin">
        <color rgb="FF3B5A6F"/>
      </left>
      <right/>
      <top/>
      <bottom/>
      <diagonal/>
    </border>
    <border>
      <left style="thin">
        <color rgb="FF3B5A6F"/>
      </left>
      <right/>
      <top style="thin">
        <color rgb="FF3B5A6F"/>
      </top>
      <bottom/>
      <diagonal/>
    </border>
    <border>
      <left/>
      <right style="thin">
        <color rgb="FF3B5A6F"/>
      </right>
      <top style="thin">
        <color rgb="FF3B5A6F"/>
      </top>
      <bottom/>
      <diagonal/>
    </border>
    <border>
      <left/>
      <right style="thin">
        <color rgb="FF3B5A6F"/>
      </right>
      <top/>
      <bottom/>
      <diagonal/>
    </border>
    <border>
      <left style="hair">
        <color theme="0" tint="-0.34998626667073579"/>
      </left>
      <right style="thin">
        <color rgb="FF3B5A6F"/>
      </right>
      <top/>
      <bottom/>
      <diagonal/>
    </border>
    <border>
      <left style="thin">
        <color rgb="FF3B5A6F"/>
      </left>
      <right/>
      <top/>
      <bottom style="thin">
        <color rgb="FF3B5A6F"/>
      </bottom>
      <diagonal/>
    </border>
    <border>
      <left/>
      <right/>
      <top/>
      <bottom style="thin">
        <color rgb="FF3B5A6F"/>
      </bottom>
      <diagonal/>
    </border>
    <border>
      <left style="hair">
        <color theme="0" tint="-0.34998626667073579"/>
      </left>
      <right style="hair">
        <color theme="0" tint="-0.34998626667073579"/>
      </right>
      <top/>
      <bottom style="thin">
        <color rgb="FF3B5A6F"/>
      </bottom>
      <diagonal/>
    </border>
    <border>
      <left/>
      <right/>
      <top style="thin">
        <color rgb="FF356297"/>
      </top>
      <bottom style="thin">
        <color rgb="FF3B5A6F"/>
      </bottom>
      <diagonal/>
    </border>
    <border>
      <left/>
      <right/>
      <top/>
      <bottom style="thin">
        <color rgb="FF356297"/>
      </bottom>
      <diagonal/>
    </border>
    <border>
      <left/>
      <right style="hair">
        <color theme="0" tint="-0.34998626667073579"/>
      </right>
      <top/>
      <bottom/>
      <diagonal/>
    </border>
    <border>
      <left style="hair">
        <color theme="0" tint="-0.34998626667073579"/>
      </left>
      <right style="thin">
        <color rgb="FF3B5A6F"/>
      </right>
      <top/>
      <bottom style="thin">
        <color rgb="FF3B5A6F"/>
      </bottom>
      <diagonal/>
    </border>
    <border>
      <left style="medium">
        <color rgb="FF356297"/>
      </left>
      <right/>
      <top style="medium">
        <color rgb="FF356297"/>
      </top>
      <bottom style="medium">
        <color rgb="FF356297"/>
      </bottom>
      <diagonal/>
    </border>
    <border>
      <left/>
      <right/>
      <top style="medium">
        <color rgb="FF356297"/>
      </top>
      <bottom style="medium">
        <color rgb="FF356297"/>
      </bottom>
      <diagonal/>
    </border>
    <border>
      <left/>
      <right style="medium">
        <color rgb="FF356297"/>
      </right>
      <top style="medium">
        <color rgb="FF356297"/>
      </top>
      <bottom style="medium">
        <color rgb="FF356297"/>
      </bottom>
      <diagonal/>
    </border>
    <border>
      <left style="hair">
        <color theme="0" tint="-0.34998626667073579"/>
      </left>
      <right/>
      <top/>
      <bottom/>
      <diagonal/>
    </border>
    <border>
      <left style="hair">
        <color theme="0" tint="-0.34998626667073579"/>
      </left>
      <right/>
      <top/>
      <bottom style="thin">
        <color rgb="FF3B5A6F"/>
      </bottom>
      <diagonal/>
    </border>
    <border>
      <left style="thin">
        <color theme="0" tint="-0.34998626667073579"/>
      </left>
      <right style="thin">
        <color rgb="FF3B5A6F"/>
      </right>
      <top style="thin">
        <color rgb="FF3B5A6F"/>
      </top>
      <bottom/>
      <diagonal/>
    </border>
    <border>
      <left style="thin">
        <color theme="0" tint="-0.34998626667073579"/>
      </left>
      <right style="thin">
        <color theme="0" tint="-0.34998626667073579"/>
      </right>
      <top style="thin">
        <color rgb="FF3B5A6F"/>
      </top>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0" fontId="26" fillId="0" borderId="0"/>
    <xf numFmtId="164" fontId="1" fillId="0" borderId="0" applyFont="0" applyFill="0" applyBorder="0" applyAlignment="0" applyProtection="0"/>
  </cellStyleXfs>
  <cellXfs count="414">
    <xf numFmtId="0" fontId="0" fillId="0" borderId="0" xfId="0"/>
    <xf numFmtId="0" fontId="0" fillId="0" borderId="0" xfId="0" applyAlignment="1">
      <alignment horizontal="center" vertical="center"/>
    </xf>
    <xf numFmtId="0" fontId="0" fillId="0" borderId="0" xfId="0" applyAlignment="1">
      <alignment horizontal="left"/>
    </xf>
    <xf numFmtId="0" fontId="6" fillId="0" borderId="0" xfId="0" applyFont="1"/>
    <xf numFmtId="0" fontId="7" fillId="0" borderId="0" xfId="0" applyFont="1"/>
    <xf numFmtId="0" fontId="4" fillId="0" borderId="0" xfId="0" applyFont="1" applyAlignment="1">
      <alignment horizontal="left"/>
    </xf>
    <xf numFmtId="0" fontId="8" fillId="0" borderId="0" xfId="0" applyFont="1"/>
    <xf numFmtId="0" fontId="4" fillId="0" borderId="0" xfId="0" applyFont="1"/>
    <xf numFmtId="0" fontId="10" fillId="0" borderId="0" xfId="1" applyFont="1"/>
    <xf numFmtId="0" fontId="4" fillId="0" borderId="0" xfId="0" applyFont="1" applyAlignment="1">
      <alignment horizontal="center"/>
    </xf>
    <xf numFmtId="0" fontId="10" fillId="0" borderId="0" xfId="0" applyFont="1" applyAlignment="1">
      <alignment horizontal="center"/>
    </xf>
    <xf numFmtId="0" fontId="10" fillId="0" borderId="0" xfId="0" applyFont="1"/>
    <xf numFmtId="0" fontId="13" fillId="0" borderId="0" xfId="1" applyFont="1"/>
    <xf numFmtId="0" fontId="14" fillId="0" borderId="0" xfId="1" applyFont="1"/>
    <xf numFmtId="0" fontId="15" fillId="0" borderId="0" xfId="0" applyFont="1"/>
    <xf numFmtId="0" fontId="13" fillId="0" borderId="0" xfId="0" applyFont="1" applyAlignment="1">
      <alignment horizontal="right"/>
    </xf>
    <xf numFmtId="0" fontId="16" fillId="0" borderId="0" xfId="0" applyFont="1"/>
    <xf numFmtId="0" fontId="14" fillId="0" borderId="0" xfId="0" applyFont="1"/>
    <xf numFmtId="0" fontId="8" fillId="0" borderId="0" xfId="0" applyFont="1" applyAlignment="1">
      <alignment horizontal="center"/>
    </xf>
    <xf numFmtId="0" fontId="17" fillId="0" borderId="0" xfId="0" applyFont="1" applyAlignment="1">
      <alignment horizontal="center"/>
    </xf>
    <xf numFmtId="0" fontId="17" fillId="0" borderId="0" xfId="0" applyFont="1"/>
    <xf numFmtId="0" fontId="17" fillId="0" borderId="0" xfId="0" applyFont="1" applyAlignment="1">
      <alignment horizontal="left"/>
    </xf>
    <xf numFmtId="0" fontId="17" fillId="0" borderId="3" xfId="0" applyFont="1" applyBorder="1"/>
    <xf numFmtId="0" fontId="8" fillId="0" borderId="0" xfId="0" applyFont="1" applyAlignment="1">
      <alignment horizontal="right"/>
    </xf>
    <xf numFmtId="0" fontId="10" fillId="0" borderId="0" xfId="1" applyFont="1" applyAlignment="1">
      <alignment horizontal="left"/>
    </xf>
    <xf numFmtId="0" fontId="10" fillId="0" borderId="0" xfId="0" applyFont="1" applyAlignment="1">
      <alignment vertical="top" wrapText="1"/>
    </xf>
    <xf numFmtId="0" fontId="10" fillId="0" borderId="0" xfId="1" applyFont="1" applyAlignment="1">
      <alignment horizontal="right"/>
    </xf>
    <xf numFmtId="0" fontId="18" fillId="0" borderId="0" xfId="2" applyFont="1" applyAlignment="1" applyProtection="1"/>
    <xf numFmtId="0" fontId="18" fillId="0" borderId="0" xfId="2" applyFont="1" applyAlignment="1" applyProtection="1">
      <alignment horizontal="right"/>
    </xf>
    <xf numFmtId="0" fontId="10" fillId="0" borderId="0" xfId="0" applyFont="1" applyAlignment="1">
      <alignment wrapText="1"/>
    </xf>
    <xf numFmtId="43" fontId="17" fillId="0" borderId="0" xfId="3" applyFont="1"/>
    <xf numFmtId="0" fontId="19" fillId="0" borderId="0" xfId="0" applyFont="1"/>
    <xf numFmtId="165" fontId="17" fillId="0" borderId="0" xfId="3" applyNumberFormat="1" applyFont="1"/>
    <xf numFmtId="49" fontId="10" fillId="0" borderId="0" xfId="3" applyNumberFormat="1" applyFont="1"/>
    <xf numFmtId="0" fontId="7" fillId="0" borderId="0" xfId="0" applyFont="1" applyAlignment="1">
      <alignment horizontal="right"/>
    </xf>
    <xf numFmtId="0" fontId="7" fillId="0" borderId="0" xfId="3" applyNumberFormat="1" applyFont="1"/>
    <xf numFmtId="0" fontId="20" fillId="0" borderId="0" xfId="0" applyFont="1" applyAlignment="1">
      <alignment vertical="top" wrapText="1"/>
    </xf>
    <xf numFmtId="0" fontId="7" fillId="0" borderId="0" xfId="0" applyFont="1" applyAlignment="1">
      <alignment vertical="center" wrapText="1"/>
    </xf>
    <xf numFmtId="165" fontId="7" fillId="0" borderId="0" xfId="3" applyNumberFormat="1" applyFont="1"/>
    <xf numFmtId="43" fontId="7" fillId="0" borderId="0" xfId="3" applyFont="1"/>
    <xf numFmtId="0" fontId="7" fillId="0" borderId="0" xfId="0" applyFont="1" applyAlignment="1">
      <alignment horizontal="center"/>
    </xf>
    <xf numFmtId="0" fontId="10" fillId="0" borderId="7" xfId="0" applyFont="1" applyBorder="1" applyAlignment="1">
      <alignment horizontal="center" vertical="center"/>
    </xf>
    <xf numFmtId="0" fontId="10" fillId="0" borderId="0" xfId="4" applyFont="1"/>
    <xf numFmtId="0" fontId="6" fillId="0" borderId="0" xfId="4" applyFont="1"/>
    <xf numFmtId="0" fontId="8" fillId="0" borderId="0" xfId="4" applyFont="1"/>
    <xf numFmtId="0" fontId="10" fillId="0" borderId="17" xfId="4" applyFont="1" applyBorder="1" applyAlignment="1" applyProtection="1">
      <alignment horizontal="left" vertical="center"/>
      <protection locked="0"/>
    </xf>
    <xf numFmtId="0" fontId="10" fillId="0" borderId="17" xfId="4" applyFont="1" applyBorder="1" applyAlignment="1" applyProtection="1">
      <alignment horizontal="center" vertical="center"/>
      <protection locked="0"/>
    </xf>
    <xf numFmtId="49" fontId="10" fillId="0" borderId="17" xfId="4" applyNumberFormat="1" applyFont="1" applyBorder="1" applyAlignment="1" applyProtection="1">
      <alignment horizontal="center" vertical="center"/>
      <protection locked="0"/>
    </xf>
    <xf numFmtId="0" fontId="16" fillId="0" borderId="0" xfId="1" applyFont="1"/>
    <xf numFmtId="43" fontId="23" fillId="0" borderId="19" xfId="3" applyFont="1" applyBorder="1" applyAlignment="1" applyProtection="1">
      <alignment vertical="center"/>
    </xf>
    <xf numFmtId="43" fontId="23" fillId="0" borderId="22" xfId="3" applyFont="1" applyBorder="1" applyAlignment="1" applyProtection="1">
      <alignment vertical="center"/>
    </xf>
    <xf numFmtId="0" fontId="28" fillId="0" borderId="0" xfId="0" applyFont="1" applyAlignment="1">
      <alignment horizontal="left"/>
    </xf>
    <xf numFmtId="0" fontId="28" fillId="0" borderId="0" xfId="0" applyFont="1"/>
    <xf numFmtId="0" fontId="29" fillId="0" borderId="0" xfId="1" applyFont="1"/>
    <xf numFmtId="0" fontId="7" fillId="0" borderId="0" xfId="0" applyFont="1" applyAlignment="1">
      <alignment vertical="center"/>
    </xf>
    <xf numFmtId="14" fontId="10" fillId="0" borderId="1" xfId="0" applyNumberFormat="1" applyFont="1" applyBorder="1" applyAlignment="1">
      <alignment horizontal="left"/>
    </xf>
    <xf numFmtId="0" fontId="8" fillId="0" borderId="0" xfId="0" applyFont="1" applyAlignment="1">
      <alignment horizontal="center" vertical="center"/>
    </xf>
    <xf numFmtId="14" fontId="10" fillId="0" borderId="0" xfId="0" applyNumberFormat="1" applyFont="1" applyAlignment="1">
      <alignment horizontal="left"/>
    </xf>
    <xf numFmtId="0" fontId="11" fillId="2" borderId="3" xfId="0" applyFont="1" applyFill="1" applyBorder="1" applyAlignment="1">
      <alignment vertical="center"/>
    </xf>
    <xf numFmtId="0" fontId="11" fillId="2" borderId="28" xfId="0" applyFont="1" applyFill="1" applyBorder="1" applyAlignment="1">
      <alignment vertical="center"/>
    </xf>
    <xf numFmtId="0" fontId="11" fillId="2" borderId="6" xfId="0" applyFont="1" applyFill="1" applyBorder="1" applyAlignment="1">
      <alignment horizontal="left" vertical="center"/>
    </xf>
    <xf numFmtId="0" fontId="15" fillId="2" borderId="3" xfId="0" applyFont="1" applyFill="1" applyBorder="1" applyAlignment="1">
      <alignment vertical="center"/>
    </xf>
    <xf numFmtId="0" fontId="12" fillId="2" borderId="3" xfId="0" applyFont="1" applyFill="1" applyBorder="1" applyAlignment="1">
      <alignment vertical="center"/>
    </xf>
    <xf numFmtId="14" fontId="10" fillId="0" borderId="4" xfId="0" applyNumberFormat="1" applyFont="1" applyBorder="1" applyAlignment="1">
      <alignment horizontal="left"/>
    </xf>
    <xf numFmtId="0" fontId="17" fillId="0" borderId="0" xfId="0" applyFont="1" applyAlignment="1">
      <alignment vertical="center"/>
    </xf>
    <xf numFmtId="43" fontId="10" fillId="0" borderId="0" xfId="3" applyFont="1" applyFill="1" applyBorder="1" applyAlignment="1">
      <alignment horizontal="left" vertical="center"/>
    </xf>
    <xf numFmtId="0" fontId="7" fillId="0" borderId="0" xfId="0" applyFont="1" applyAlignment="1">
      <alignment horizontal="left" vertical="center" wrapText="1"/>
    </xf>
    <xf numFmtId="0" fontId="33" fillId="0" borderId="0" xfId="0" applyFont="1"/>
    <xf numFmtId="0" fontId="17" fillId="0" borderId="8" xfId="0" applyFont="1" applyBorder="1"/>
    <xf numFmtId="0" fontId="8" fillId="0" borderId="0" xfId="0" applyFont="1" applyAlignment="1">
      <alignment wrapText="1"/>
    </xf>
    <xf numFmtId="0" fontId="8" fillId="0" borderId="1" xfId="0" applyFont="1" applyBorder="1" applyAlignment="1">
      <alignment horizontal="left"/>
    </xf>
    <xf numFmtId="0" fontId="10" fillId="0" borderId="1" xfId="0" applyFont="1" applyBorder="1" applyAlignment="1">
      <alignment horizontal="left"/>
    </xf>
    <xf numFmtId="43" fontId="23" fillId="0" borderId="13" xfId="3" applyFont="1" applyBorder="1" applyAlignment="1" applyProtection="1">
      <alignment vertical="center"/>
    </xf>
    <xf numFmtId="0" fontId="24" fillId="0" borderId="0" xfId="0" applyFont="1" applyAlignment="1">
      <alignment vertical="center"/>
    </xf>
    <xf numFmtId="43" fontId="25" fillId="0" borderId="13" xfId="3" applyFont="1" applyBorder="1" applyAlignment="1" applyProtection="1">
      <alignment vertical="center"/>
    </xf>
    <xf numFmtId="43" fontId="10" fillId="0" borderId="13" xfId="3" applyFont="1" applyBorder="1" applyAlignment="1" applyProtection="1">
      <alignment vertical="center"/>
    </xf>
    <xf numFmtId="43" fontId="10" fillId="0" borderId="19" xfId="3" applyFont="1" applyBorder="1" applyAlignment="1" applyProtection="1">
      <alignment vertical="center"/>
    </xf>
    <xf numFmtId="43" fontId="10" fillId="0" borderId="22" xfId="3" applyFont="1" applyBorder="1" applyAlignment="1" applyProtection="1">
      <alignment vertical="center"/>
    </xf>
    <xf numFmtId="0" fontId="7" fillId="0" borderId="0" xfId="0" applyFont="1" applyAlignment="1">
      <alignment wrapText="1"/>
    </xf>
    <xf numFmtId="4" fontId="10" fillId="0" borderId="1" xfId="0" applyNumberFormat="1" applyFont="1" applyBorder="1" applyAlignment="1">
      <alignment horizontal="left"/>
    </xf>
    <xf numFmtId="4" fontId="10" fillId="0" borderId="0" xfId="3" applyNumberFormat="1" applyFont="1" applyFill="1" applyBorder="1" applyAlignment="1">
      <alignment horizontal="left" vertical="center"/>
    </xf>
    <xf numFmtId="43" fontId="10" fillId="0" borderId="0" xfId="3" applyFont="1" applyFill="1" applyBorder="1" applyAlignment="1">
      <alignment horizontal="right" vertical="center"/>
    </xf>
    <xf numFmtId="43" fontId="7" fillId="0" borderId="0" xfId="0" applyNumberFormat="1" applyFont="1" applyAlignment="1">
      <alignment horizontal="left" vertical="center"/>
    </xf>
    <xf numFmtId="0" fontId="7" fillId="0" borderId="0" xfId="0" applyFont="1" applyAlignment="1">
      <alignment horizontal="right" vertical="center" wrapText="1"/>
    </xf>
    <xf numFmtId="0" fontId="0" fillId="0" borderId="0" xfId="0" applyAlignment="1">
      <alignment vertical="center"/>
    </xf>
    <xf numFmtId="0" fontId="35" fillId="0" borderId="0" xfId="1" applyFont="1" applyAlignment="1">
      <alignment vertical="center" wrapText="1"/>
    </xf>
    <xf numFmtId="0" fontId="37" fillId="0" borderId="0" xfId="0" applyFont="1"/>
    <xf numFmtId="43" fontId="10" fillId="0" borderId="0" xfId="3" applyFont="1" applyBorder="1" applyAlignment="1">
      <alignment vertical="center" wrapText="1"/>
    </xf>
    <xf numFmtId="0" fontId="20" fillId="0" borderId="0" xfId="0" applyFont="1"/>
    <xf numFmtId="0" fontId="20" fillId="0" borderId="3" xfId="0" applyFont="1" applyBorder="1"/>
    <xf numFmtId="43" fontId="17" fillId="0" borderId="3" xfId="3" applyFont="1" applyBorder="1"/>
    <xf numFmtId="43" fontId="10" fillId="0" borderId="46" xfId="3" applyFont="1" applyBorder="1" applyAlignment="1" applyProtection="1">
      <alignment vertical="center"/>
    </xf>
    <xf numFmtId="43" fontId="23" fillId="0" borderId="46" xfId="3" applyFont="1" applyBorder="1" applyAlignment="1" applyProtection="1">
      <alignment vertical="center"/>
    </xf>
    <xf numFmtId="0" fontId="20" fillId="0" borderId="8" xfId="0" applyFont="1" applyBorder="1"/>
    <xf numFmtId="0" fontId="17" fillId="0" borderId="8" xfId="0" applyFont="1" applyBorder="1" applyAlignment="1">
      <alignment horizontal="center"/>
    </xf>
    <xf numFmtId="43" fontId="17" fillId="0" borderId="8" xfId="3" applyFont="1" applyBorder="1"/>
    <xf numFmtId="165" fontId="7" fillId="0" borderId="8" xfId="3" applyNumberFormat="1" applyFont="1" applyBorder="1"/>
    <xf numFmtId="166" fontId="10" fillId="3" borderId="20" xfId="3" applyNumberFormat="1" applyFont="1" applyFill="1" applyBorder="1" applyAlignment="1" applyProtection="1">
      <alignment vertical="center"/>
      <protection locked="0"/>
    </xf>
    <xf numFmtId="166" fontId="10" fillId="3" borderId="47" xfId="3" applyNumberFormat="1" applyFont="1" applyFill="1" applyBorder="1" applyAlignment="1" applyProtection="1">
      <alignment vertical="center"/>
      <protection locked="0"/>
    </xf>
    <xf numFmtId="0" fontId="4" fillId="4" borderId="0" xfId="0" applyFont="1" applyFill="1"/>
    <xf numFmtId="43" fontId="21" fillId="0" borderId="48" xfId="3" applyFont="1" applyFill="1" applyBorder="1" applyAlignment="1" applyProtection="1">
      <alignment vertical="center"/>
    </xf>
    <xf numFmtId="0" fontId="17" fillId="4" borderId="49" xfId="0" applyFont="1" applyFill="1" applyBorder="1" applyAlignment="1">
      <alignment vertical="center"/>
    </xf>
    <xf numFmtId="0" fontId="17" fillId="4" borderId="50" xfId="0" applyFont="1" applyFill="1" applyBorder="1" applyAlignment="1">
      <alignment vertical="center"/>
    </xf>
    <xf numFmtId="0" fontId="21" fillId="4" borderId="50" xfId="0" applyFont="1" applyFill="1" applyBorder="1" applyAlignment="1">
      <alignment vertical="center"/>
    </xf>
    <xf numFmtId="43" fontId="21" fillId="4" borderId="50" xfId="0" applyNumberFormat="1" applyFont="1" applyFill="1" applyBorder="1" applyAlignment="1">
      <alignment vertical="center"/>
    </xf>
    <xf numFmtId="0" fontId="30" fillId="4" borderId="51" xfId="0" applyFont="1" applyFill="1" applyBorder="1" applyAlignment="1">
      <alignment horizontal="right" vertical="center"/>
    </xf>
    <xf numFmtId="0" fontId="4" fillId="4" borderId="0" xfId="0" applyFont="1" applyFill="1" applyAlignment="1">
      <alignment horizontal="left"/>
    </xf>
    <xf numFmtId="0" fontId="5" fillId="4" borderId="0" xfId="0" applyFont="1" applyFill="1"/>
    <xf numFmtId="0" fontId="6" fillId="4" borderId="0" xfId="0" applyFont="1" applyFill="1"/>
    <xf numFmtId="0" fontId="9" fillId="4" borderId="0" xfId="0" applyFont="1" applyFill="1" applyAlignment="1">
      <alignment horizontal="center"/>
    </xf>
    <xf numFmtId="0" fontId="7" fillId="0" borderId="11" xfId="0" applyFont="1" applyBorder="1" applyAlignment="1">
      <alignment horizontal="lef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3" borderId="12" xfId="0" applyFont="1" applyFill="1" applyBorder="1" applyAlignment="1" applyProtection="1">
      <alignment horizontal="center" vertical="center"/>
      <protection locked="0"/>
    </xf>
    <xf numFmtId="166" fontId="7" fillId="3" borderId="12" xfId="3" applyNumberFormat="1" applyFont="1" applyFill="1" applyBorder="1" applyAlignment="1" applyProtection="1">
      <alignment vertical="center"/>
      <protection locked="0"/>
    </xf>
    <xf numFmtId="0" fontId="7" fillId="0" borderId="18" xfId="0" applyFont="1" applyBorder="1" applyAlignment="1">
      <alignment vertical="center"/>
    </xf>
    <xf numFmtId="0" fontId="7" fillId="0" borderId="19" xfId="0" applyFont="1" applyBorder="1" applyAlignment="1">
      <alignment vertical="center"/>
    </xf>
    <xf numFmtId="0" fontId="7" fillId="0" borderId="18" xfId="0" quotePrefix="1" applyFont="1" applyBorder="1" applyAlignment="1">
      <alignment vertical="center"/>
    </xf>
    <xf numFmtId="0" fontId="7" fillId="0" borderId="20" xfId="0" applyFont="1" applyBorder="1" applyAlignment="1">
      <alignment vertical="center" wrapText="1"/>
    </xf>
    <xf numFmtId="0" fontId="7" fillId="3" borderId="20" xfId="0" applyFont="1" applyFill="1" applyBorder="1" applyAlignment="1" applyProtection="1">
      <alignment horizontal="center" vertical="center"/>
      <protection locked="0"/>
    </xf>
    <xf numFmtId="166" fontId="7" fillId="3" borderId="20" xfId="3" applyNumberFormat="1" applyFont="1" applyFill="1" applyBorder="1" applyAlignment="1" applyProtection="1">
      <alignment vertical="center"/>
      <protection locked="0"/>
    </xf>
    <xf numFmtId="0" fontId="7" fillId="0" borderId="20" xfId="0" applyFont="1" applyBorder="1" applyAlignment="1">
      <alignment vertical="center"/>
    </xf>
    <xf numFmtId="0" fontId="7" fillId="0" borderId="11" xfId="0" quotePrefix="1" applyFont="1" applyBorder="1" applyAlignment="1">
      <alignment vertical="center"/>
    </xf>
    <xf numFmtId="0" fontId="7" fillId="0" borderId="12" xfId="0" applyFont="1" applyBorder="1" applyAlignment="1">
      <alignment vertical="center" wrapText="1"/>
    </xf>
    <xf numFmtId="0" fontId="7" fillId="0" borderId="38" xfId="0" applyFont="1" applyBorder="1" applyAlignment="1">
      <alignment vertical="center"/>
    </xf>
    <xf numFmtId="0" fontId="7" fillId="0" borderId="39" xfId="0" applyFont="1" applyBorder="1" applyAlignment="1">
      <alignment vertical="center"/>
    </xf>
    <xf numFmtId="0" fontId="7" fillId="0" borderId="38" xfId="0" quotePrefix="1" applyFont="1" applyBorder="1" applyAlignment="1">
      <alignment vertical="center"/>
    </xf>
    <xf numFmtId="0" fontId="7" fillId="0" borderId="34" xfId="0" applyFont="1" applyBorder="1" applyAlignment="1">
      <alignment vertical="center" wrapText="1"/>
    </xf>
    <xf numFmtId="0" fontId="7" fillId="0" borderId="21" xfId="0" applyFont="1" applyBorder="1" applyAlignment="1">
      <alignment horizontal="left" vertical="center"/>
    </xf>
    <xf numFmtId="0" fontId="7" fillId="0" borderId="22" xfId="0" applyFont="1" applyBorder="1" applyAlignment="1">
      <alignment vertical="center"/>
    </xf>
    <xf numFmtId="0" fontId="7" fillId="0" borderId="21" xfId="0" applyFont="1" applyBorder="1" applyAlignment="1">
      <alignment vertical="center"/>
    </xf>
    <xf numFmtId="0" fontId="7" fillId="0" borderId="23" xfId="0" applyFont="1" applyBorder="1" applyAlignment="1">
      <alignment vertical="center"/>
    </xf>
    <xf numFmtId="0" fontId="7" fillId="3" borderId="23" xfId="0" applyFont="1" applyFill="1" applyBorder="1" applyAlignment="1" applyProtection="1">
      <alignment horizontal="center" vertical="center"/>
      <protection locked="0"/>
    </xf>
    <xf numFmtId="166" fontId="7" fillId="3" borderId="23" xfId="3" applyNumberFormat="1" applyFont="1" applyFill="1" applyBorder="1" applyAlignment="1" applyProtection="1">
      <alignment vertical="center"/>
      <protection locked="0"/>
    </xf>
    <xf numFmtId="0" fontId="7" fillId="0" borderId="18" xfId="0" applyFont="1" applyBorder="1" applyAlignment="1">
      <alignment horizontal="left" vertical="center"/>
    </xf>
    <xf numFmtId="0" fontId="7" fillId="0" borderId="38" xfId="0" applyFont="1" applyBorder="1" applyAlignment="1">
      <alignment horizontal="left" vertical="center"/>
    </xf>
    <xf numFmtId="0" fontId="7" fillId="0" borderId="34" xfId="0" applyFont="1" applyBorder="1" applyAlignment="1">
      <alignment vertical="center"/>
    </xf>
    <xf numFmtId="0" fontId="7" fillId="0" borderId="45" xfId="0" applyFont="1" applyBorder="1" applyAlignment="1">
      <alignment horizontal="left" vertical="center"/>
    </xf>
    <xf numFmtId="0" fontId="7" fillId="0" borderId="47" xfId="0" applyFont="1" applyBorder="1" applyAlignment="1">
      <alignment vertical="center"/>
    </xf>
    <xf numFmtId="0" fontId="7" fillId="3" borderId="47" xfId="0" applyFont="1" applyFill="1" applyBorder="1" applyAlignment="1" applyProtection="1">
      <alignment horizontal="center" vertical="center"/>
      <protection locked="0"/>
    </xf>
    <xf numFmtId="166" fontId="7" fillId="3" borderId="47" xfId="3" applyNumberFormat="1" applyFont="1" applyFill="1" applyBorder="1" applyAlignment="1" applyProtection="1">
      <alignment vertical="center"/>
      <protection locked="0"/>
    </xf>
    <xf numFmtId="167" fontId="7" fillId="3" borderId="12" xfId="3" applyNumberFormat="1"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7" fillId="0" borderId="31" xfId="0" applyFont="1" applyBorder="1" applyAlignment="1">
      <alignment horizontal="left" vertical="center"/>
    </xf>
    <xf numFmtId="0" fontId="7" fillId="0" borderId="10" xfId="0" applyFont="1" applyBorder="1" applyAlignment="1">
      <alignment vertical="center"/>
    </xf>
    <xf numFmtId="0" fontId="7" fillId="0" borderId="37" xfId="0" applyFont="1" applyBorder="1" applyAlignment="1">
      <alignment horizontal="lef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44" xfId="0" applyFont="1" applyBorder="1" applyAlignment="1">
      <alignment vertical="center"/>
    </xf>
    <xf numFmtId="167" fontId="7" fillId="3" borderId="20" xfId="3" applyNumberFormat="1" applyFont="1" applyFill="1" applyBorder="1" applyAlignment="1" applyProtection="1">
      <alignment vertical="center"/>
      <protection locked="0"/>
    </xf>
    <xf numFmtId="0" fontId="7" fillId="0" borderId="41"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167" fontId="7" fillId="3" borderId="47" xfId="3" applyNumberFormat="1" applyFont="1" applyFill="1" applyBorder="1" applyAlignment="1" applyProtection="1">
      <alignment vertical="center"/>
      <protection locked="0"/>
    </xf>
    <xf numFmtId="0" fontId="7" fillId="0" borderId="35" xfId="0" applyFont="1" applyBorder="1" applyAlignment="1">
      <alignment horizontal="left" vertical="center"/>
    </xf>
    <xf numFmtId="167" fontId="7" fillId="3" borderId="23" xfId="3" applyNumberFormat="1" applyFont="1" applyFill="1" applyBorder="1" applyAlignment="1" applyProtection="1">
      <alignment vertical="center"/>
      <protection locked="0"/>
    </xf>
    <xf numFmtId="0" fontId="20" fillId="2" borderId="45" xfId="0" applyFont="1" applyFill="1" applyBorder="1" applyAlignment="1">
      <alignment vertical="top" wrapText="1"/>
    </xf>
    <xf numFmtId="0" fontId="21" fillId="2" borderId="47" xfId="0" applyFont="1" applyFill="1" applyBorder="1" applyAlignment="1">
      <alignment vertical="center" wrapText="1"/>
    </xf>
    <xf numFmtId="0" fontId="21" fillId="2" borderId="47" xfId="0" applyFont="1" applyFill="1" applyBorder="1" applyAlignment="1">
      <alignment horizontal="center" vertical="center" wrapText="1"/>
    </xf>
    <xf numFmtId="165" fontId="21" fillId="2" borderId="47" xfId="3" applyNumberFormat="1" applyFont="1" applyFill="1" applyBorder="1" applyAlignment="1">
      <alignment horizontal="center" vertical="center" wrapText="1"/>
    </xf>
    <xf numFmtId="43" fontId="21" fillId="2" borderId="47" xfId="3" applyFont="1" applyFill="1" applyBorder="1" applyAlignment="1">
      <alignment horizontal="center" vertical="center" wrapText="1"/>
    </xf>
    <xf numFmtId="43" fontId="21" fillId="2" borderId="46" xfId="3" applyFont="1" applyFill="1" applyBorder="1" applyAlignment="1">
      <alignment horizontal="center" vertical="center" wrapText="1"/>
    </xf>
    <xf numFmtId="0" fontId="10" fillId="0" borderId="0" xfId="0" applyFont="1" applyAlignment="1">
      <alignment horizontal="right"/>
    </xf>
    <xf numFmtId="0" fontId="10" fillId="0" borderId="12" xfId="0" applyFont="1" applyBorder="1" applyAlignment="1">
      <alignment vertical="center"/>
    </xf>
    <xf numFmtId="0" fontId="7" fillId="0" borderId="54" xfId="0" applyFont="1" applyBorder="1" applyAlignment="1">
      <alignment vertical="center"/>
    </xf>
    <xf numFmtId="0" fontId="7" fillId="0" borderId="54" xfId="0" applyFont="1" applyBorder="1" applyAlignment="1">
      <alignment vertical="center" wrapText="1"/>
    </xf>
    <xf numFmtId="0" fontId="17" fillId="0" borderId="54" xfId="0" applyFont="1" applyBorder="1"/>
    <xf numFmtId="0" fontId="10" fillId="0" borderId="0" xfId="1" applyFont="1" applyAlignment="1">
      <alignment vertical="center"/>
    </xf>
    <xf numFmtId="0" fontId="10" fillId="0" borderId="36" xfId="0" applyFont="1" applyBorder="1" applyAlignment="1">
      <alignment vertical="center"/>
    </xf>
    <xf numFmtId="0" fontId="10" fillId="0" borderId="42" xfId="0" applyFont="1" applyBorder="1" applyAlignment="1">
      <alignment vertical="center"/>
    </xf>
    <xf numFmtId="0" fontId="10" fillId="0" borderId="20" xfId="0" applyFont="1" applyBorder="1" applyAlignment="1">
      <alignment vertical="center" wrapText="1"/>
    </xf>
    <xf numFmtId="0" fontId="10" fillId="0" borderId="12" xfId="0" applyFont="1" applyBorder="1" applyAlignment="1">
      <alignment vertical="center" wrapText="1"/>
    </xf>
    <xf numFmtId="0" fontId="10" fillId="0" borderId="23" xfId="0" applyFont="1" applyBorder="1" applyAlignment="1">
      <alignment vertical="center" wrapText="1"/>
    </xf>
    <xf numFmtId="0" fontId="10" fillId="0" borderId="38" xfId="0" applyFont="1" applyBorder="1" applyAlignment="1">
      <alignment horizontal="left" vertical="center"/>
    </xf>
    <xf numFmtId="0" fontId="10" fillId="0" borderId="44" xfId="0" applyFont="1" applyBorder="1" applyAlignment="1">
      <alignment vertical="center" wrapText="1"/>
    </xf>
    <xf numFmtId="0" fontId="43" fillId="0" borderId="0" xfId="0" applyFont="1"/>
    <xf numFmtId="0" fontId="44" fillId="0" borderId="0" xfId="0" applyFont="1"/>
    <xf numFmtId="0" fontId="11" fillId="0" borderId="0" xfId="0" applyFont="1" applyAlignment="1">
      <alignment horizontal="center" vertical="center"/>
    </xf>
    <xf numFmtId="0" fontId="44" fillId="0" borderId="0" xfId="0" applyFont="1" applyAlignment="1">
      <alignment horizontal="left"/>
    </xf>
    <xf numFmtId="0" fontId="22" fillId="0" borderId="1" xfId="0" applyFont="1" applyBorder="1"/>
    <xf numFmtId="0" fontId="38" fillId="0" borderId="1" xfId="0" applyFont="1" applyBorder="1"/>
    <xf numFmtId="0" fontId="11" fillId="0" borderId="1" xfId="0" applyFont="1" applyBorder="1" applyAlignment="1">
      <alignment horizontal="center" vertical="center"/>
    </xf>
    <xf numFmtId="0" fontId="38" fillId="0" borderId="1" xfId="0" applyFont="1" applyBorder="1" applyAlignment="1">
      <alignment horizontal="left"/>
    </xf>
    <xf numFmtId="0" fontId="38" fillId="0" borderId="0" xfId="0" applyFont="1" applyAlignment="1">
      <alignment horizontal="left"/>
    </xf>
    <xf numFmtId="0" fontId="45" fillId="0" borderId="0" xfId="0" applyFont="1"/>
    <xf numFmtId="0" fontId="44" fillId="0" borderId="0" xfId="0" applyFont="1" applyAlignment="1">
      <alignment vertical="center"/>
    </xf>
    <xf numFmtId="0" fontId="38" fillId="0" borderId="0" xfId="0" applyFont="1" applyAlignment="1">
      <alignment vertical="center"/>
    </xf>
    <xf numFmtId="0" fontId="22" fillId="0" borderId="29" xfId="0" applyFont="1" applyBorder="1" applyAlignment="1">
      <alignment horizontal="center"/>
    </xf>
    <xf numFmtId="0" fontId="22" fillId="0" borderId="5" xfId="0" applyFont="1" applyBorder="1"/>
    <xf numFmtId="3" fontId="22" fillId="0" borderId="20" xfId="0" applyNumberFormat="1" applyFont="1" applyBorder="1" applyAlignment="1">
      <alignment horizontal="center" vertical="center"/>
    </xf>
    <xf numFmtId="0" fontId="22" fillId="0" borderId="30" xfId="0" applyFont="1" applyBorder="1" applyAlignment="1">
      <alignment horizontal="left"/>
    </xf>
    <xf numFmtId="0" fontId="22" fillId="0" borderId="0" xfId="0" applyFont="1" applyAlignment="1">
      <alignment horizontal="left"/>
    </xf>
    <xf numFmtId="0" fontId="22" fillId="0" borderId="26" xfId="0" applyFont="1" applyBorder="1" applyAlignment="1">
      <alignment horizontal="center"/>
    </xf>
    <xf numFmtId="0" fontId="22" fillId="0" borderId="8" xfId="0" applyFont="1" applyBorder="1"/>
    <xf numFmtId="3" fontId="22" fillId="0" borderId="23" xfId="0" applyNumberFormat="1" applyFont="1" applyBorder="1" applyAlignment="1">
      <alignment horizontal="center" vertical="center"/>
    </xf>
    <xf numFmtId="0" fontId="22" fillId="0" borderId="27" xfId="0" applyFont="1" applyBorder="1" applyAlignment="1">
      <alignment horizontal="left"/>
    </xf>
    <xf numFmtId="3" fontId="44" fillId="0" borderId="0" xfId="0" applyNumberFormat="1" applyFont="1" applyAlignment="1">
      <alignment vertical="center"/>
    </xf>
    <xf numFmtId="0" fontId="22" fillId="0" borderId="24" xfId="0" applyFont="1" applyBorder="1" applyAlignment="1">
      <alignment horizontal="center"/>
    </xf>
    <xf numFmtId="0" fontId="22" fillId="0" borderId="0" xfId="0" applyFont="1"/>
    <xf numFmtId="3" fontId="22" fillId="0" borderId="12" xfId="0" applyNumberFormat="1" applyFont="1" applyBorder="1" applyAlignment="1">
      <alignment horizontal="center" vertical="center"/>
    </xf>
    <xf numFmtId="0" fontId="22" fillId="0" borderId="25" xfId="0" applyFont="1" applyBorder="1" applyAlignment="1">
      <alignment horizontal="left"/>
    </xf>
    <xf numFmtId="0" fontId="22" fillId="0" borderId="6" xfId="0" applyFont="1" applyBorder="1" applyAlignment="1">
      <alignment horizontal="center"/>
    </xf>
    <xf numFmtId="0" fontId="22" fillId="0" borderId="3" xfId="0" applyFont="1" applyBorder="1"/>
    <xf numFmtId="3" fontId="22" fillId="0" borderId="47" xfId="0" applyNumberFormat="1" applyFont="1" applyBorder="1" applyAlignment="1">
      <alignment horizontal="center" vertical="center"/>
    </xf>
    <xf numFmtId="0" fontId="22" fillId="0" borderId="9" xfId="0" applyFont="1" applyBorder="1" applyAlignment="1">
      <alignment horizontal="left"/>
    </xf>
    <xf numFmtId="0" fontId="22" fillId="0" borderId="24" xfId="0" applyFont="1" applyBorder="1" applyAlignment="1">
      <alignment horizontal="center" vertical="center"/>
    </xf>
    <xf numFmtId="0" fontId="22" fillId="0" borderId="0" xfId="0" applyFont="1" applyAlignment="1">
      <alignment vertical="center" wrapText="1"/>
    </xf>
    <xf numFmtId="0" fontId="22" fillId="0" borderId="25" xfId="0" applyFont="1" applyBorder="1" applyAlignment="1">
      <alignment horizontal="left" vertical="center"/>
    </xf>
    <xf numFmtId="0" fontId="22" fillId="0" borderId="0" xfId="0" applyFont="1" applyAlignment="1">
      <alignment horizontal="left" vertical="center"/>
    </xf>
    <xf numFmtId="0" fontId="22" fillId="0" borderId="26" xfId="0" applyFont="1" applyBorder="1" applyAlignment="1">
      <alignment horizontal="center" vertical="center"/>
    </xf>
    <xf numFmtId="0" fontId="22" fillId="0" borderId="8" xfId="0" applyFont="1" applyBorder="1" applyAlignment="1">
      <alignment vertical="center" wrapText="1"/>
    </xf>
    <xf numFmtId="0" fontId="22" fillId="0" borderId="27"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right"/>
    </xf>
    <xf numFmtId="0" fontId="22" fillId="0" borderId="8" xfId="0" applyFont="1" applyBorder="1" applyAlignment="1">
      <alignment horizontal="right"/>
    </xf>
    <xf numFmtId="0" fontId="38" fillId="0" borderId="3" xfId="0" applyFont="1" applyBorder="1" applyAlignment="1">
      <alignment vertical="center"/>
    </xf>
    <xf numFmtId="0" fontId="44" fillId="0" borderId="3" xfId="0" applyFont="1" applyBorder="1" applyAlignment="1">
      <alignment vertical="center"/>
    </xf>
    <xf numFmtId="3" fontId="44" fillId="0" borderId="3" xfId="0" applyNumberFormat="1" applyFont="1" applyBorder="1" applyAlignment="1">
      <alignment vertical="center"/>
    </xf>
    <xf numFmtId="0" fontId="22" fillId="0" borderId="25" xfId="0" applyFont="1" applyBorder="1" applyAlignment="1">
      <alignment vertical="center"/>
    </xf>
    <xf numFmtId="0" fontId="22" fillId="0" borderId="6" xfId="0" applyFont="1" applyBorder="1" applyAlignment="1">
      <alignment horizontal="center" vertical="center"/>
    </xf>
    <xf numFmtId="0" fontId="22" fillId="0" borderId="3" xfId="0" applyFont="1" applyBorder="1" applyAlignment="1">
      <alignment vertical="center" wrapText="1"/>
    </xf>
    <xf numFmtId="0" fontId="22" fillId="0" borderId="9" xfId="0" applyFont="1" applyBorder="1" applyAlignment="1">
      <alignment horizontal="left" vertical="center"/>
    </xf>
    <xf numFmtId="0" fontId="10" fillId="0" borderId="0" xfId="0" applyFont="1" applyAlignment="1">
      <alignment vertical="center"/>
    </xf>
    <xf numFmtId="0" fontId="10" fillId="0" borderId="37" xfId="0" applyFont="1" applyBorder="1" applyAlignment="1">
      <alignment vertical="center"/>
    </xf>
    <xf numFmtId="0" fontId="10" fillId="0" borderId="44" xfId="0" applyFont="1" applyBorder="1" applyAlignment="1">
      <alignment vertical="center"/>
    </xf>
    <xf numFmtId="0" fontId="10" fillId="3" borderId="20" xfId="0" applyFont="1" applyFill="1" applyBorder="1" applyAlignment="1" applyProtection="1">
      <alignment horizontal="center" vertical="center"/>
      <protection locked="0"/>
    </xf>
    <xf numFmtId="167" fontId="10" fillId="3" borderId="20" xfId="3" applyNumberFormat="1" applyFont="1" applyFill="1" applyBorder="1" applyAlignment="1" applyProtection="1">
      <alignment vertical="center"/>
      <protection locked="0"/>
    </xf>
    <xf numFmtId="0" fontId="10" fillId="0" borderId="10" xfId="0" applyFont="1" applyBorder="1" applyAlignment="1">
      <alignment vertical="center"/>
    </xf>
    <xf numFmtId="0" fontId="10" fillId="3" borderId="12" xfId="0" applyFont="1" applyFill="1" applyBorder="1" applyAlignment="1" applyProtection="1">
      <alignment horizontal="center" vertical="center"/>
      <protection locked="0"/>
    </xf>
    <xf numFmtId="167" fontId="10" fillId="3" borderId="12" xfId="3" applyNumberFormat="1" applyFont="1" applyFill="1" applyBorder="1" applyAlignment="1" applyProtection="1">
      <alignment vertical="center"/>
      <protection locked="0"/>
    </xf>
    <xf numFmtId="43" fontId="10" fillId="0" borderId="19" xfId="3" quotePrefix="1" applyFont="1" applyBorder="1" applyAlignment="1" applyProtection="1">
      <alignment horizontal="right" vertical="center"/>
    </xf>
    <xf numFmtId="43" fontId="10" fillId="0" borderId="13" xfId="3" applyFont="1" applyBorder="1" applyAlignment="1" applyProtection="1">
      <alignment horizontal="right" vertical="center"/>
    </xf>
    <xf numFmtId="43" fontId="10" fillId="0" borderId="22" xfId="3" applyFont="1" applyBorder="1" applyAlignment="1" applyProtection="1">
      <alignment horizontal="right" vertical="center"/>
    </xf>
    <xf numFmtId="0" fontId="10" fillId="0" borderId="61" xfId="4" applyFont="1" applyBorder="1"/>
    <xf numFmtId="0" fontId="10" fillId="0" borderId="62" xfId="4" applyFont="1" applyBorder="1"/>
    <xf numFmtId="0" fontId="39" fillId="0" borderId="0" xfId="4" applyFont="1"/>
    <xf numFmtId="0" fontId="10" fillId="0" borderId="0" xfId="4" applyFont="1" applyAlignment="1">
      <alignment horizontal="left"/>
    </xf>
    <xf numFmtId="0" fontId="10" fillId="0" borderId="0" xfId="4" applyFont="1" applyAlignment="1">
      <alignment horizontal="right"/>
    </xf>
    <xf numFmtId="0" fontId="35" fillId="0" borderId="33" xfId="1" applyFont="1" applyBorder="1" applyAlignment="1">
      <alignment vertical="center" wrapText="1"/>
    </xf>
    <xf numFmtId="0" fontId="39" fillId="0" borderId="63" xfId="4" applyFont="1" applyBorder="1"/>
    <xf numFmtId="0" fontId="10" fillId="0" borderId="63" xfId="4" applyFont="1" applyBorder="1"/>
    <xf numFmtId="0" fontId="10" fillId="0" borderId="67" xfId="4" applyFont="1" applyBorder="1" applyAlignment="1" applyProtection="1">
      <alignment horizontal="center" vertical="center"/>
      <protection locked="0"/>
    </xf>
    <xf numFmtId="0" fontId="10" fillId="0" borderId="68" xfId="4" applyFont="1" applyBorder="1"/>
    <xf numFmtId="0" fontId="10" fillId="0" borderId="69" xfId="4" applyFont="1" applyBorder="1"/>
    <xf numFmtId="0" fontId="10" fillId="0" borderId="72" xfId="4" applyFont="1" applyBorder="1" applyAlignment="1">
      <alignment horizontal="center"/>
    </xf>
    <xf numFmtId="0" fontId="10" fillId="0" borderId="73" xfId="4" applyFont="1" applyBorder="1" applyAlignment="1" applyProtection="1">
      <alignment horizontal="center" vertical="center"/>
      <protection locked="0"/>
    </xf>
    <xf numFmtId="0" fontId="42" fillId="0" borderId="0" xfId="0" applyFont="1"/>
    <xf numFmtId="0" fontId="39" fillId="0" borderId="0" xfId="1" applyFont="1"/>
    <xf numFmtId="0" fontId="27" fillId="4" borderId="0" xfId="0" applyFont="1" applyFill="1" applyAlignment="1">
      <alignment vertical="center"/>
    </xf>
    <xf numFmtId="0" fontId="47" fillId="4" borderId="0" xfId="0" applyFont="1" applyFill="1" applyAlignment="1">
      <alignment vertical="center"/>
    </xf>
    <xf numFmtId="0" fontId="7" fillId="0" borderId="0" xfId="0" applyFont="1" applyAlignment="1">
      <alignment horizontal="left" vertical="center"/>
    </xf>
    <xf numFmtId="4" fontId="7"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left" vertical="center"/>
    </xf>
    <xf numFmtId="0" fontId="37" fillId="0" borderId="3" xfId="0" applyFont="1" applyBorder="1" applyAlignment="1">
      <alignment vertical="center"/>
    </xf>
    <xf numFmtId="0" fontId="7" fillId="0" borderId="3" xfId="0" applyFont="1" applyBorder="1" applyAlignment="1">
      <alignment vertical="center"/>
    </xf>
    <xf numFmtId="0" fontId="0" fillId="0" borderId="3" xfId="0" applyBorder="1"/>
    <xf numFmtId="4" fontId="7" fillId="0" borderId="3" xfId="0" applyNumberFormat="1" applyFont="1" applyBorder="1" applyAlignment="1">
      <alignment vertical="center"/>
    </xf>
    <xf numFmtId="0" fontId="7" fillId="0" borderId="3" xfId="0" applyFont="1" applyBorder="1" applyAlignment="1">
      <alignment vertical="center" wrapText="1"/>
    </xf>
    <xf numFmtId="166" fontId="10" fillId="3" borderId="12" xfId="3" applyNumberFormat="1" applyFont="1" applyFill="1" applyBorder="1" applyAlignment="1" applyProtection="1">
      <alignment vertical="center"/>
      <protection locked="0"/>
    </xf>
    <xf numFmtId="166" fontId="10" fillId="3" borderId="23" xfId="3" applyNumberFormat="1" applyFont="1" applyFill="1" applyBorder="1" applyAlignment="1" applyProtection="1">
      <alignment vertical="center"/>
      <protection locked="0"/>
    </xf>
    <xf numFmtId="0" fontId="48" fillId="0" borderId="0" xfId="0" applyFont="1" applyAlignment="1">
      <alignment vertical="center"/>
    </xf>
    <xf numFmtId="0" fontId="11" fillId="0" borderId="0" xfId="0" applyFont="1"/>
    <xf numFmtId="0" fontId="19" fillId="4" borderId="0" xfId="0" applyFont="1" applyFill="1" applyAlignment="1">
      <alignment vertical="center"/>
    </xf>
    <xf numFmtId="0" fontId="19" fillId="0" borderId="0" xfId="0" applyFont="1" applyAlignment="1">
      <alignment vertical="center"/>
    </xf>
    <xf numFmtId="0" fontId="49" fillId="0" borderId="0" xfId="0" applyFont="1" applyAlignment="1">
      <alignment vertical="center"/>
    </xf>
    <xf numFmtId="0" fontId="17" fillId="0" borderId="3" xfId="0" applyFont="1" applyBorder="1" applyAlignment="1">
      <alignment vertical="center"/>
    </xf>
    <xf numFmtId="3" fontId="17" fillId="0" borderId="0" xfId="0" applyNumberFormat="1" applyFont="1" applyAlignment="1">
      <alignment vertical="center"/>
    </xf>
    <xf numFmtId="0" fontId="20" fillId="0" borderId="5" xfId="0" applyFont="1" applyBorder="1" applyAlignment="1">
      <alignment vertical="center"/>
    </xf>
    <xf numFmtId="4" fontId="20" fillId="0" borderId="5" xfId="0" applyNumberFormat="1" applyFont="1" applyBorder="1" applyAlignment="1">
      <alignment vertical="center"/>
    </xf>
    <xf numFmtId="0" fontId="50" fillId="0" borderId="0" xfId="0" applyFont="1" applyAlignment="1">
      <alignment vertical="center"/>
    </xf>
    <xf numFmtId="0" fontId="17" fillId="0" borderId="0" xfId="0" applyFont="1" applyAlignment="1">
      <alignment horizontal="right" vertical="center"/>
    </xf>
    <xf numFmtId="0" fontId="51" fillId="4" borderId="51" xfId="0" applyFont="1" applyFill="1" applyBorder="1" applyAlignment="1">
      <alignment horizontal="right" vertical="center"/>
    </xf>
    <xf numFmtId="4" fontId="20" fillId="0" borderId="48" xfId="0" applyNumberFormat="1" applyFont="1" applyBorder="1" applyAlignment="1">
      <alignment horizontal="right" vertical="center"/>
    </xf>
    <xf numFmtId="9" fontId="17" fillId="0" borderId="0" xfId="0" applyNumberFormat="1" applyFont="1" applyAlignment="1">
      <alignment vertical="center"/>
    </xf>
    <xf numFmtId="4" fontId="17" fillId="0" borderId="0" xfId="0" applyNumberFormat="1" applyFont="1" applyAlignment="1">
      <alignment vertical="center"/>
    </xf>
    <xf numFmtId="0" fontId="11" fillId="2" borderId="47" xfId="0" applyFont="1" applyFill="1" applyBorder="1" applyAlignment="1">
      <alignment horizontal="center" vertical="center" textRotation="90" wrapText="1"/>
    </xf>
    <xf numFmtId="166" fontId="22" fillId="2" borderId="47" xfId="3" applyNumberFormat="1" applyFont="1" applyFill="1" applyBorder="1" applyAlignment="1" applyProtection="1">
      <alignment vertical="center" wrapText="1"/>
      <protection locked="0"/>
    </xf>
    <xf numFmtId="0" fontId="17" fillId="0" borderId="3" xfId="0" applyFont="1" applyBorder="1" applyAlignment="1" applyProtection="1">
      <alignment horizontal="center"/>
      <protection locked="0"/>
    </xf>
    <xf numFmtId="0" fontId="17" fillId="0" borderId="3" xfId="0" applyFont="1" applyBorder="1" applyProtection="1">
      <protection locked="0"/>
    </xf>
    <xf numFmtId="0" fontId="17" fillId="0" borderId="0" xfId="0" applyFont="1" applyAlignment="1" applyProtection="1">
      <alignment horizontal="center"/>
      <protection locked="0"/>
    </xf>
    <xf numFmtId="0" fontId="17" fillId="0" borderId="0" xfId="0" applyFont="1" applyProtection="1">
      <protection locked="0"/>
    </xf>
    <xf numFmtId="0" fontId="7" fillId="0" borderId="0" xfId="0" applyFont="1" applyAlignment="1" applyProtection="1">
      <alignment vertical="center" wrapText="1"/>
      <protection locked="0"/>
    </xf>
    <xf numFmtId="0" fontId="17" fillId="0" borderId="8" xfId="0" applyFont="1" applyBorder="1" applyAlignment="1" applyProtection="1">
      <alignment horizontal="center"/>
      <protection locked="0"/>
    </xf>
    <xf numFmtId="0" fontId="17" fillId="0" borderId="8" xfId="0" applyFont="1" applyBorder="1" applyProtection="1">
      <protection locked="0"/>
    </xf>
    <xf numFmtId="165" fontId="7" fillId="0" borderId="3" xfId="3" applyNumberFormat="1" applyFont="1" applyBorder="1" applyProtection="1">
      <protection locked="0"/>
    </xf>
    <xf numFmtId="165" fontId="7" fillId="0" borderId="0" xfId="3" applyNumberFormat="1" applyFont="1" applyProtection="1">
      <protection locked="0"/>
    </xf>
    <xf numFmtId="43" fontId="7" fillId="0" borderId="3" xfId="3" applyFont="1" applyBorder="1" applyProtection="1">
      <protection locked="0"/>
    </xf>
    <xf numFmtId="43" fontId="7" fillId="0" borderId="0" xfId="3" applyFont="1" applyProtection="1">
      <protection locked="0"/>
    </xf>
    <xf numFmtId="43" fontId="7" fillId="0" borderId="8" xfId="3" applyFont="1" applyBorder="1" applyProtection="1">
      <protection locked="0"/>
    </xf>
    <xf numFmtId="0" fontId="7" fillId="5" borderId="20"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23" xfId="0" applyFont="1" applyFill="1" applyBorder="1" applyAlignment="1" applyProtection="1">
      <alignment horizontal="center" vertical="center"/>
      <protection locked="0"/>
    </xf>
    <xf numFmtId="0" fontId="17" fillId="5" borderId="0" xfId="0" applyFont="1" applyFill="1" applyAlignment="1">
      <alignment horizontal="center"/>
    </xf>
    <xf numFmtId="0" fontId="7" fillId="5" borderId="0" xfId="0" applyFont="1" applyFill="1" applyAlignment="1">
      <alignment vertical="center" wrapText="1"/>
    </xf>
    <xf numFmtId="167" fontId="7" fillId="5" borderId="20" xfId="3" applyNumberFormat="1" applyFont="1" applyFill="1" applyBorder="1" applyAlignment="1" applyProtection="1">
      <alignment vertical="center"/>
      <protection locked="0"/>
    </xf>
    <xf numFmtId="166" fontId="10" fillId="5" borderId="20" xfId="3" applyNumberFormat="1" applyFont="1" applyFill="1" applyBorder="1" applyAlignment="1" applyProtection="1">
      <alignment vertical="center"/>
      <protection locked="0"/>
    </xf>
    <xf numFmtId="166" fontId="10" fillId="5" borderId="12" xfId="3" applyNumberFormat="1" applyFont="1" applyFill="1" applyBorder="1" applyAlignment="1" applyProtection="1">
      <alignment vertical="center"/>
      <protection locked="0"/>
    </xf>
    <xf numFmtId="166" fontId="10" fillId="5" borderId="23" xfId="3" applyNumberFormat="1" applyFont="1" applyFill="1" applyBorder="1" applyAlignment="1" applyProtection="1">
      <alignment vertical="center"/>
      <protection locked="0"/>
    </xf>
    <xf numFmtId="165" fontId="17" fillId="5" borderId="0" xfId="3" applyNumberFormat="1" applyFont="1" applyFill="1"/>
    <xf numFmtId="166" fontId="10" fillId="5" borderId="20" xfId="3" quotePrefix="1" applyNumberFormat="1" applyFont="1" applyFill="1" applyBorder="1" applyAlignment="1" applyProtection="1">
      <alignment horizontal="right" vertical="center"/>
      <protection locked="0"/>
    </xf>
    <xf numFmtId="166" fontId="10" fillId="5" borderId="12" xfId="3" applyNumberFormat="1" applyFont="1" applyFill="1" applyBorder="1" applyAlignment="1" applyProtection="1">
      <alignment horizontal="right" vertical="center"/>
      <protection locked="0"/>
    </xf>
    <xf numFmtId="166" fontId="10" fillId="5" borderId="23" xfId="3" applyNumberFormat="1" applyFont="1" applyFill="1" applyBorder="1" applyAlignment="1" applyProtection="1">
      <alignment horizontal="right" vertical="center"/>
      <protection locked="0"/>
    </xf>
    <xf numFmtId="43" fontId="17" fillId="5" borderId="0" xfId="3" applyFont="1" applyFill="1"/>
    <xf numFmtId="166" fontId="10" fillId="5" borderId="47" xfId="3" applyNumberFormat="1" applyFont="1" applyFill="1" applyBorder="1" applyAlignment="1" applyProtection="1">
      <alignment horizontal="right" vertical="center"/>
      <protection locked="0"/>
    </xf>
    <xf numFmtId="0" fontId="17" fillId="0" borderId="1" xfId="0" applyFont="1" applyBorder="1" applyAlignment="1" applyProtection="1">
      <alignment vertical="center"/>
      <protection locked="0"/>
    </xf>
    <xf numFmtId="0" fontId="10" fillId="0" borderId="0" xfId="1" applyFont="1" applyProtection="1">
      <protection locked="0"/>
    </xf>
    <xf numFmtId="0" fontId="8" fillId="0" borderId="0" xfId="1" applyFont="1" applyAlignment="1" applyProtection="1">
      <alignment horizontal="left" wrapText="1"/>
      <protection locked="0"/>
    </xf>
    <xf numFmtId="0" fontId="33" fillId="0" borderId="0" xfId="1" applyFont="1" applyAlignment="1" applyProtection="1">
      <alignment horizontal="left" wrapText="1"/>
      <protection locked="0"/>
    </xf>
    <xf numFmtId="0" fontId="41" fillId="0" borderId="0" xfId="0" applyFont="1" applyAlignment="1">
      <alignment horizontal="left"/>
    </xf>
    <xf numFmtId="49" fontId="10" fillId="0" borderId="78" xfId="4" applyNumberFormat="1" applyFont="1" applyBorder="1" applyAlignment="1" applyProtection="1">
      <alignment horizontal="center" vertical="center"/>
      <protection locked="0"/>
    </xf>
    <xf numFmtId="0" fontId="10" fillId="2" borderId="64" xfId="4" applyFont="1" applyFill="1" applyBorder="1" applyAlignment="1">
      <alignment horizontal="left" vertical="top"/>
    </xf>
    <xf numFmtId="0" fontId="10" fillId="2" borderId="32" xfId="4" applyFont="1" applyFill="1" applyBorder="1" applyAlignment="1">
      <alignment horizontal="left" vertical="top"/>
    </xf>
    <xf numFmtId="0" fontId="10" fillId="0" borderId="66" xfId="4" applyFont="1" applyBorder="1" applyAlignment="1" applyProtection="1">
      <alignment horizontal="left" vertical="center"/>
      <protection locked="0"/>
    </xf>
    <xf numFmtId="0" fontId="10" fillId="2" borderId="33" xfId="4" applyFont="1" applyFill="1" applyBorder="1" applyAlignment="1">
      <alignment horizontal="left" vertical="top"/>
    </xf>
    <xf numFmtId="0" fontId="10" fillId="2" borderId="81" xfId="4" applyFont="1" applyFill="1" applyBorder="1" applyAlignment="1">
      <alignment horizontal="left" vertical="top"/>
    </xf>
    <xf numFmtId="0" fontId="10" fillId="2" borderId="81" xfId="4" applyFont="1" applyFill="1" applyBorder="1" applyAlignment="1">
      <alignment horizontal="center" vertical="top"/>
    </xf>
    <xf numFmtId="0" fontId="10" fillId="2" borderId="80" xfId="4" applyFont="1" applyFill="1" applyBorder="1" applyAlignment="1">
      <alignment horizontal="center" vertical="top"/>
    </xf>
    <xf numFmtId="0" fontId="10" fillId="2" borderId="65" xfId="4" applyFont="1" applyFill="1" applyBorder="1" applyAlignment="1">
      <alignment horizontal="center" vertical="top" wrapText="1"/>
    </xf>
    <xf numFmtId="0" fontId="10" fillId="2" borderId="65" xfId="1" applyFont="1" applyFill="1" applyBorder="1" applyAlignment="1">
      <alignment horizontal="center" wrapText="1"/>
    </xf>
    <xf numFmtId="0" fontId="8" fillId="0" borderId="0" xfId="0" applyFont="1"/>
    <xf numFmtId="0" fontId="4" fillId="4" borderId="0" xfId="0" applyFont="1" applyFill="1"/>
    <xf numFmtId="0" fontId="4" fillId="0" borderId="0" xfId="0" applyFont="1" applyAlignment="1">
      <alignment horizontal="center"/>
    </xf>
    <xf numFmtId="0" fontId="8" fillId="0" borderId="1" xfId="0" applyFont="1" applyBorder="1" applyAlignment="1">
      <alignment horizontal="left"/>
    </xf>
    <xf numFmtId="0" fontId="7" fillId="0" borderId="0" xfId="0" applyFont="1" applyAlignment="1">
      <alignment horizontal="left" wrapText="1"/>
    </xf>
    <xf numFmtId="0" fontId="7" fillId="0" borderId="0" xfId="0" applyFont="1" applyAlignment="1">
      <alignment wrapText="1"/>
    </xf>
    <xf numFmtId="0" fontId="7" fillId="0" borderId="1" xfId="0" applyFont="1" applyBorder="1" applyAlignment="1">
      <alignment horizontal="left"/>
    </xf>
    <xf numFmtId="0" fontId="17" fillId="0" borderId="0" xfId="0" applyFont="1" applyAlignment="1">
      <alignment horizontal="center"/>
    </xf>
    <xf numFmtId="14" fontId="10" fillId="0" borderId="1" xfId="1" applyNumberFormat="1" applyFont="1" applyBorder="1" applyAlignment="1">
      <alignment horizontal="left"/>
    </xf>
    <xf numFmtId="0" fontId="7" fillId="0" borderId="2" xfId="0" applyFont="1" applyBorder="1" applyAlignment="1">
      <alignment horizontal="left"/>
    </xf>
    <xf numFmtId="0" fontId="35" fillId="0" borderId="55" xfId="1" applyFont="1" applyBorder="1" applyAlignment="1">
      <alignment horizontal="center" vertical="center" wrapText="1"/>
    </xf>
    <xf numFmtId="0" fontId="35" fillId="0" borderId="56" xfId="1" applyFont="1" applyBorder="1" applyAlignment="1">
      <alignment horizontal="center" vertical="center" wrapText="1"/>
    </xf>
    <xf numFmtId="0" fontId="35" fillId="0" borderId="57" xfId="1" applyFont="1" applyBorder="1" applyAlignment="1">
      <alignment horizontal="center" vertical="center" wrapText="1"/>
    </xf>
    <xf numFmtId="0" fontId="10" fillId="0" borderId="0" xfId="0" applyFont="1" applyAlignment="1">
      <alignment wrapText="1"/>
    </xf>
    <xf numFmtId="0" fontId="8" fillId="0" borderId="0" xfId="0" applyFont="1" applyAlignment="1">
      <alignment horizontal="right"/>
    </xf>
    <xf numFmtId="0" fontId="10" fillId="0" borderId="0" xfId="1" quotePrefix="1" applyFont="1" applyAlignment="1">
      <alignment wrapText="1"/>
    </xf>
    <xf numFmtId="0" fontId="10" fillId="0" borderId="0" xfId="1" applyFont="1" applyAlignment="1">
      <alignment wrapText="1"/>
    </xf>
    <xf numFmtId="0" fontId="8" fillId="0" borderId="1" xfId="0" applyFont="1" applyBorder="1"/>
    <xf numFmtId="0" fontId="31" fillId="0" borderId="0" xfId="0" applyFont="1" applyAlignment="1">
      <alignment wrapText="1"/>
    </xf>
    <xf numFmtId="0" fontId="35" fillId="0" borderId="58" xfId="1" applyFont="1" applyBorder="1" applyAlignment="1">
      <alignment horizontal="center" vertical="center" wrapText="1"/>
    </xf>
    <xf numFmtId="0" fontId="35" fillId="0" borderId="59" xfId="1" applyFont="1" applyBorder="1" applyAlignment="1">
      <alignment horizontal="center" vertical="center" wrapText="1"/>
    </xf>
    <xf numFmtId="0" fontId="35" fillId="0" borderId="60" xfId="1" applyFont="1" applyBorder="1" applyAlignment="1">
      <alignment horizontal="center" vertical="center" wrapText="1"/>
    </xf>
    <xf numFmtId="0" fontId="10" fillId="0" borderId="40" xfId="0" applyFont="1" applyBorder="1" applyAlignment="1">
      <alignment vertical="center"/>
    </xf>
    <xf numFmtId="0" fontId="10" fillId="0" borderId="31" xfId="0" applyFont="1" applyBorder="1" applyAlignment="1">
      <alignment vertical="center"/>
    </xf>
    <xf numFmtId="0" fontId="10" fillId="0" borderId="40" xfId="0" applyFont="1" applyBorder="1" applyAlignment="1">
      <alignment vertical="center" wrapText="1"/>
    </xf>
    <xf numFmtId="0" fontId="10" fillId="0" borderId="31" xfId="0" applyFont="1" applyBorder="1" applyAlignment="1">
      <alignment vertical="center" wrapText="1"/>
    </xf>
    <xf numFmtId="0" fontId="7" fillId="0" borderId="46" xfId="0" applyFont="1" applyBorder="1" applyAlignment="1">
      <alignment vertical="center" wrapText="1"/>
    </xf>
    <xf numFmtId="0" fontId="7" fillId="0" borderId="45" xfId="0" applyFont="1" applyBorder="1" applyAlignment="1">
      <alignment vertical="center" wrapText="1"/>
    </xf>
    <xf numFmtId="0" fontId="21" fillId="2" borderId="47" xfId="0" applyFont="1" applyFill="1" applyBorder="1" applyAlignment="1">
      <alignment vertical="center" wrapText="1"/>
    </xf>
    <xf numFmtId="0" fontId="7" fillId="0" borderId="39" xfId="0" applyFont="1" applyBorder="1" applyAlignment="1">
      <alignment vertical="center" wrapText="1"/>
    </xf>
    <xf numFmtId="0" fontId="7" fillId="0" borderId="38" xfId="0" applyFont="1" applyBorder="1" applyAlignment="1">
      <alignment vertical="center" wrapText="1"/>
    </xf>
    <xf numFmtId="0" fontId="17" fillId="0" borderId="24" xfId="0" applyFont="1" applyBorder="1" applyAlignment="1">
      <alignment vertical="center" wrapText="1"/>
    </xf>
    <xf numFmtId="0" fontId="35" fillId="0" borderId="52" xfId="1" applyFont="1" applyBorder="1" applyAlignment="1">
      <alignment vertical="center" wrapText="1"/>
    </xf>
    <xf numFmtId="0" fontId="35" fillId="0" borderId="0" xfId="1" applyFont="1" applyAlignment="1">
      <alignment vertical="center" wrapText="1"/>
    </xf>
    <xf numFmtId="0" fontId="10" fillId="0" borderId="53" xfId="0" applyFont="1" applyBorder="1" applyAlignment="1">
      <alignment horizontal="left" vertical="center"/>
    </xf>
    <xf numFmtId="0" fontId="10" fillId="0" borderId="35" xfId="0" applyFont="1" applyBorder="1" applyAlignment="1">
      <alignment horizontal="left" vertical="center"/>
    </xf>
    <xf numFmtId="0" fontId="10" fillId="0" borderId="39" xfId="0" applyFont="1" applyBorder="1" applyAlignment="1">
      <alignment vertical="center" wrapText="1"/>
    </xf>
    <xf numFmtId="0" fontId="10" fillId="0" borderId="38" xfId="0" applyFont="1" applyBorder="1" applyAlignment="1">
      <alignment vertical="center" wrapText="1"/>
    </xf>
    <xf numFmtId="0" fontId="7" fillId="0" borderId="36" xfId="0" applyFont="1" applyBorder="1" applyAlignment="1">
      <alignment vertical="center"/>
    </xf>
    <xf numFmtId="0" fontId="7" fillId="0" borderId="37" xfId="0" applyFont="1" applyBorder="1" applyAlignment="1">
      <alignment vertical="center"/>
    </xf>
    <xf numFmtId="0" fontId="10" fillId="0" borderId="40" xfId="0" applyFont="1" applyBorder="1" applyAlignment="1">
      <alignment horizontal="left" vertical="center"/>
    </xf>
    <xf numFmtId="0" fontId="10" fillId="0" borderId="31" xfId="0" applyFont="1" applyBorder="1" applyAlignment="1">
      <alignment horizontal="left" vertical="center"/>
    </xf>
    <xf numFmtId="0" fontId="7" fillId="0" borderId="40" xfId="0" applyFont="1" applyBorder="1" applyAlignment="1">
      <alignment vertical="center" wrapText="1"/>
    </xf>
    <xf numFmtId="0" fontId="7" fillId="0" borderId="31" xfId="0" applyFont="1" applyBorder="1" applyAlignment="1">
      <alignment vertical="center" wrapText="1"/>
    </xf>
    <xf numFmtId="0" fontId="10" fillId="0" borderId="34" xfId="0" applyFont="1" applyBorder="1" applyAlignment="1">
      <alignment horizontal="left" vertical="center"/>
    </xf>
    <xf numFmtId="0" fontId="10" fillId="0" borderId="12" xfId="0" applyFont="1" applyBorder="1" applyAlignment="1">
      <alignment horizontal="left" vertical="center"/>
    </xf>
    <xf numFmtId="0" fontId="10" fillId="0" borderId="23" xfId="0" applyFont="1" applyBorder="1" applyAlignment="1">
      <alignment horizontal="left" vertical="center"/>
    </xf>
    <xf numFmtId="0" fontId="7" fillId="0" borderId="38" xfId="0" applyFont="1" applyBorder="1" applyAlignment="1">
      <alignment horizontal="left" vertical="center"/>
    </xf>
    <xf numFmtId="0" fontId="7" fillId="0" borderId="21" xfId="0" applyFont="1" applyBorder="1" applyAlignment="1">
      <alignment horizontal="left" vertical="center"/>
    </xf>
    <xf numFmtId="0" fontId="7" fillId="0" borderId="34" xfId="0" applyFont="1" applyBorder="1" applyAlignment="1">
      <alignment horizontal="left" vertical="center"/>
    </xf>
    <xf numFmtId="0" fontId="7" fillId="0" borderId="23" xfId="0" applyFont="1" applyBorder="1" applyAlignment="1">
      <alignment horizontal="left" vertical="center"/>
    </xf>
    <xf numFmtId="0" fontId="7" fillId="0" borderId="39" xfId="0" applyFont="1" applyBorder="1" applyAlignment="1">
      <alignment horizontal="left" vertical="center" wrapText="1"/>
    </xf>
    <xf numFmtId="0" fontId="7" fillId="0" borderId="38" xfId="0" applyFont="1" applyBorder="1" applyAlignment="1">
      <alignment horizontal="left" vertical="center" wrapTex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10" fillId="0" borderId="53" xfId="0" applyFont="1" applyBorder="1" applyAlignment="1">
      <alignment vertical="center" wrapText="1"/>
    </xf>
    <xf numFmtId="0" fontId="10" fillId="0" borderId="35" xfId="0" applyFont="1" applyBorder="1" applyAlignment="1">
      <alignment vertical="center" wrapText="1"/>
    </xf>
    <xf numFmtId="166" fontId="10" fillId="3" borderId="12" xfId="3" applyNumberFormat="1" applyFont="1" applyFill="1" applyBorder="1" applyAlignment="1" applyProtection="1">
      <alignment vertical="center"/>
      <protection locked="0"/>
    </xf>
    <xf numFmtId="166" fontId="10" fillId="3" borderId="23" xfId="3" applyNumberFormat="1" applyFont="1" applyFill="1" applyBorder="1" applyAlignment="1" applyProtection="1">
      <alignment vertical="center"/>
      <protection locked="0"/>
    </xf>
    <xf numFmtId="43" fontId="10" fillId="0" borderId="12" xfId="3" applyFont="1" applyBorder="1" applyAlignment="1" applyProtection="1">
      <alignment horizontal="center" vertical="center"/>
    </xf>
    <xf numFmtId="43" fontId="10" fillId="0" borderId="23" xfId="3" applyFont="1" applyBorder="1" applyAlignment="1" applyProtection="1">
      <alignment horizontal="center" vertical="center"/>
    </xf>
    <xf numFmtId="166" fontId="10" fillId="3" borderId="12" xfId="3" applyNumberFormat="1" applyFont="1" applyFill="1" applyBorder="1" applyAlignment="1" applyProtection="1">
      <alignment horizontal="center" vertical="center"/>
      <protection locked="0"/>
    </xf>
    <xf numFmtId="166" fontId="10" fillId="3" borderId="23" xfId="3" applyNumberFormat="1" applyFont="1" applyFill="1" applyBorder="1" applyAlignment="1" applyProtection="1">
      <alignment horizontal="center" vertical="center"/>
      <protection locked="0"/>
    </xf>
    <xf numFmtId="43" fontId="23" fillId="0" borderId="13" xfId="3" applyFont="1" applyBorder="1" applyAlignment="1" applyProtection="1">
      <alignment horizontal="center" vertical="center"/>
    </xf>
    <xf numFmtId="43" fontId="23" fillId="0" borderId="22" xfId="3" applyFont="1" applyBorder="1" applyAlignment="1" applyProtection="1">
      <alignment horizontal="center" vertical="center"/>
    </xf>
    <xf numFmtId="0" fontId="7" fillId="0" borderId="54" xfId="0" applyFont="1" applyBorder="1" applyAlignment="1">
      <alignment vertical="center"/>
    </xf>
    <xf numFmtId="0" fontId="50" fillId="0" borderId="0" xfId="0" applyFont="1" applyAlignment="1">
      <alignment horizontal="left" vertical="center"/>
    </xf>
    <xf numFmtId="0" fontId="35" fillId="0" borderId="75" xfId="1" applyFont="1" applyBorder="1" applyAlignment="1">
      <alignment vertical="center" wrapText="1"/>
    </xf>
    <xf numFmtId="0" fontId="35" fillId="0" borderId="76" xfId="1" applyFont="1" applyBorder="1" applyAlignment="1">
      <alignment vertical="center" wrapText="1"/>
    </xf>
    <xf numFmtId="0" fontId="35" fillId="0" borderId="77" xfId="1" applyFont="1" applyBorder="1" applyAlignment="1">
      <alignment vertical="center" wrapText="1"/>
    </xf>
    <xf numFmtId="0" fontId="27" fillId="4" borderId="0" xfId="0" applyFont="1" applyFill="1" applyAlignment="1">
      <alignment vertical="center"/>
    </xf>
    <xf numFmtId="0" fontId="17" fillId="0" borderId="0" xfId="0" applyFont="1" applyAlignment="1">
      <alignment vertical="center" wrapText="1"/>
    </xf>
    <xf numFmtId="0" fontId="10" fillId="0" borderId="70" xfId="4" applyFont="1" applyBorder="1" applyAlignment="1">
      <alignment horizontal="center"/>
    </xf>
    <xf numFmtId="0" fontId="10" fillId="0" borderId="79" xfId="4" applyFont="1" applyBorder="1" applyAlignment="1">
      <alignment horizontal="center"/>
    </xf>
    <xf numFmtId="0" fontId="10" fillId="0" borderId="74" xfId="4" applyFont="1" applyBorder="1" applyAlignment="1">
      <alignment horizontal="center"/>
    </xf>
    <xf numFmtId="0" fontId="33" fillId="0" borderId="0" xfId="1" applyFont="1" applyAlignment="1" applyProtection="1">
      <alignment horizontal="left" wrapText="1"/>
      <protection locked="0"/>
    </xf>
    <xf numFmtId="0" fontId="35" fillId="0" borderId="64" xfId="1" applyFont="1" applyBorder="1" applyAlignment="1">
      <alignment vertical="center" wrapText="1"/>
    </xf>
    <xf numFmtId="0" fontId="35" fillId="0" borderId="33" xfId="1" applyFont="1" applyBorder="1" applyAlignment="1">
      <alignment vertical="center" wrapText="1"/>
    </xf>
    <xf numFmtId="0" fontId="27" fillId="4" borderId="14" xfId="4" applyFont="1" applyFill="1" applyBorder="1" applyAlignment="1">
      <alignment horizontal="center" vertical="center"/>
    </xf>
    <xf numFmtId="0" fontId="27" fillId="4" borderId="15" xfId="4" applyFont="1" applyFill="1" applyBorder="1" applyAlignment="1">
      <alignment horizontal="center" vertical="center"/>
    </xf>
    <xf numFmtId="0" fontId="27" fillId="4" borderId="16" xfId="4" applyFont="1" applyFill="1" applyBorder="1" applyAlignment="1">
      <alignment horizontal="center" vertical="center"/>
    </xf>
    <xf numFmtId="0" fontId="27" fillId="4" borderId="71" xfId="4" applyFont="1" applyFill="1" applyBorder="1" applyAlignment="1">
      <alignment horizontal="center" vertical="center"/>
    </xf>
    <xf numFmtId="0" fontId="35" fillId="0" borderId="6" xfId="1" applyFont="1" applyBorder="1" applyAlignment="1">
      <alignment vertical="center" wrapText="1"/>
    </xf>
    <xf numFmtId="0" fontId="35" fillId="0" borderId="3" xfId="1" applyFont="1" applyBorder="1" applyAlignment="1">
      <alignment vertical="center" wrapText="1"/>
    </xf>
    <xf numFmtId="0" fontId="35" fillId="0" borderId="9" xfId="1" applyFont="1" applyBorder="1" applyAlignment="1">
      <alignment vertical="center" wrapText="1"/>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10" fillId="0" borderId="0" xfId="0" applyFont="1" applyAlignment="1">
      <alignment vertical="center" wrapText="1"/>
    </xf>
    <xf numFmtId="0" fontId="35" fillId="0" borderId="0" xfId="1" applyFont="1" applyAlignment="1">
      <alignment horizontal="left" vertical="center" wrapText="1"/>
    </xf>
    <xf numFmtId="0" fontId="7" fillId="0" borderId="0" xfId="0" applyFont="1" applyAlignment="1">
      <alignment vertical="center" wrapText="1"/>
    </xf>
    <xf numFmtId="0" fontId="20" fillId="0" borderId="0" xfId="0" applyFont="1" applyAlignment="1">
      <alignment wrapText="1"/>
    </xf>
  </cellXfs>
  <cellStyles count="6">
    <cellStyle name="Hyperlink" xfId="2" builtinId="8"/>
    <cellStyle name="Komma" xfId="3" builtinId="3"/>
    <cellStyle name="Komma 2" xfId="5" xr:uid="{00000000-0005-0000-0000-000002000000}"/>
    <cellStyle name="Standaard" xfId="0" builtinId="0"/>
    <cellStyle name="Standaard 2" xfId="4" xr:uid="{00000000-0005-0000-0000-000005000000}"/>
    <cellStyle name="Standaard 2 2" xfId="1" xr:uid="{00000000-0005-0000-0000-00000600000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356297"/>
      <color rgb="FF3B5A6F"/>
      <color rgb="FF57B46E"/>
      <color rgb="FFFFFF99"/>
      <color rgb="FFCB9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O73"/>
  <sheetViews>
    <sheetView showGridLines="0" tabSelected="1" topLeftCell="A46" zoomScaleNormal="100" zoomScaleSheetLayoutView="90" zoomScalePageLayoutView="85" workbookViewId="0">
      <selection activeCell="J28" sqref="J28"/>
    </sheetView>
  </sheetViews>
  <sheetFormatPr defaultColWidth="9.1796875" defaultRowHeight="14.5" x14ac:dyDescent="0.35"/>
  <cols>
    <col min="1" max="1" width="2.7265625" style="21" customWidth="1"/>
    <col min="2" max="3" width="5.7265625" style="20" customWidth="1"/>
    <col min="4" max="4" width="18.7265625" style="20" customWidth="1"/>
    <col min="5" max="6" width="10.7265625" style="20" customWidth="1"/>
    <col min="7" max="7" width="25.7265625" style="20" customWidth="1"/>
    <col min="8" max="8" width="5.7265625" style="20" customWidth="1"/>
    <col min="9" max="9" width="10.7265625" style="20" customWidth="1"/>
    <col min="10" max="10" width="4.7265625" style="20" customWidth="1"/>
    <col min="11" max="11" width="2.7265625" style="20" customWidth="1"/>
    <col min="12" max="12" width="5.54296875" style="20" customWidth="1"/>
    <col min="13" max="13" width="60.54296875" style="4" customWidth="1"/>
    <col min="14" max="16384" width="9.1796875" style="20"/>
  </cols>
  <sheetData>
    <row r="1" spans="1:13" s="7" customFormat="1" ht="21" customHeight="1" x14ac:dyDescent="0.3">
      <c r="A1" s="333" t="s">
        <v>260</v>
      </c>
      <c r="B1" s="334"/>
      <c r="C1" s="334"/>
      <c r="D1" s="334"/>
      <c r="E1" s="334"/>
      <c r="F1" s="334"/>
      <c r="G1" s="334"/>
      <c r="H1" s="334"/>
      <c r="I1" s="334"/>
      <c r="J1" s="334"/>
      <c r="K1" s="335"/>
      <c r="M1" s="8"/>
    </row>
    <row r="2" spans="1:13" s="7" customFormat="1" ht="35.15" customHeight="1" thickBot="1" x14ac:dyDescent="0.35">
      <c r="A2" s="342" t="s">
        <v>261</v>
      </c>
      <c r="B2" s="343"/>
      <c r="C2" s="343"/>
      <c r="D2" s="343"/>
      <c r="E2" s="343"/>
      <c r="F2" s="343"/>
      <c r="G2" s="343"/>
      <c r="H2" s="343"/>
      <c r="I2" s="343"/>
      <c r="J2" s="343"/>
      <c r="K2" s="344"/>
      <c r="M2" s="8"/>
    </row>
    <row r="3" spans="1:13" s="3" customFormat="1" ht="16" customHeight="1" x14ac:dyDescent="0.35">
      <c r="A3" s="11" t="s">
        <v>0</v>
      </c>
      <c r="B3" s="5"/>
      <c r="C3" s="5"/>
      <c r="D3" s="5"/>
      <c r="E3" s="5"/>
      <c r="F3" s="5"/>
      <c r="G3" s="5"/>
      <c r="H3" s="5"/>
      <c r="I3" s="5"/>
      <c r="J3" s="5"/>
      <c r="K3" s="5"/>
      <c r="M3" s="6"/>
    </row>
    <row r="4" spans="1:13" s="7" customFormat="1" ht="43.5" customHeight="1" x14ac:dyDescent="0.3">
      <c r="A4" s="10"/>
      <c r="B4" s="338" t="s">
        <v>328</v>
      </c>
      <c r="C4" s="339"/>
      <c r="D4" s="339"/>
      <c r="E4" s="339"/>
      <c r="F4" s="339"/>
      <c r="G4" s="339"/>
      <c r="H4" s="339"/>
      <c r="I4" s="339"/>
      <c r="J4" s="339"/>
      <c r="K4" s="11"/>
      <c r="M4" s="8"/>
    </row>
    <row r="5" spans="1:13" s="7" customFormat="1" ht="32.15" customHeight="1" x14ac:dyDescent="0.3">
      <c r="A5" s="336" t="s">
        <v>329</v>
      </c>
      <c r="B5" s="336"/>
      <c r="C5" s="336"/>
      <c r="D5" s="336"/>
      <c r="E5" s="336"/>
      <c r="F5" s="336"/>
      <c r="G5" s="336"/>
      <c r="H5" s="336"/>
      <c r="I5" s="336"/>
      <c r="J5" s="336"/>
      <c r="K5" s="336"/>
      <c r="M5" s="169" t="s">
        <v>262</v>
      </c>
    </row>
    <row r="6" spans="1:13" s="7" customFormat="1" ht="5.15" customHeight="1" x14ac:dyDescent="0.3">
      <c r="A6" s="325"/>
      <c r="B6" s="325"/>
      <c r="C6" s="325"/>
      <c r="D6" s="325"/>
      <c r="E6" s="325"/>
      <c r="F6" s="325"/>
      <c r="G6" s="325"/>
      <c r="H6" s="325"/>
      <c r="I6" s="325"/>
      <c r="J6" s="325"/>
      <c r="K6" s="325"/>
    </row>
    <row r="7" spans="1:13" s="3" customFormat="1" ht="16" customHeight="1" x14ac:dyDescent="0.35">
      <c r="A7" s="106">
        <v>1</v>
      </c>
      <c r="B7" s="324" t="s">
        <v>1</v>
      </c>
      <c r="C7" s="324"/>
      <c r="D7" s="324"/>
      <c r="E7" s="107"/>
      <c r="F7" s="107"/>
      <c r="G7" s="107"/>
      <c r="H7" s="108"/>
      <c r="I7" s="108"/>
      <c r="J7" s="108"/>
      <c r="K7" s="108"/>
      <c r="M7" s="4"/>
    </row>
    <row r="8" spans="1:13" s="3" customFormat="1" ht="20.149999999999999" customHeight="1" x14ac:dyDescent="0.35">
      <c r="A8" s="5"/>
      <c r="B8" s="67" t="s">
        <v>3</v>
      </c>
      <c r="C8" s="67"/>
      <c r="D8" s="67"/>
      <c r="E8" s="6"/>
      <c r="F8" s="6"/>
      <c r="G8" s="6"/>
      <c r="H8" s="6"/>
      <c r="I8" s="6"/>
      <c r="J8" s="6"/>
      <c r="K8" s="6"/>
      <c r="M8" s="6"/>
    </row>
    <row r="9" spans="1:13" s="3" customFormat="1" ht="16" customHeight="1" x14ac:dyDescent="0.35">
      <c r="A9" s="5"/>
      <c r="B9" s="337" t="s">
        <v>4</v>
      </c>
      <c r="C9" s="337"/>
      <c r="D9" s="337"/>
      <c r="E9" s="340"/>
      <c r="F9" s="340"/>
      <c r="G9" s="340"/>
      <c r="H9" s="340"/>
      <c r="I9" s="340"/>
      <c r="J9" s="340"/>
      <c r="K9" s="6"/>
      <c r="M9" s="6"/>
    </row>
    <row r="10" spans="1:13" s="7" customFormat="1" ht="5.15" customHeight="1" x14ac:dyDescent="0.3">
      <c r="A10" s="325"/>
      <c r="B10" s="325"/>
      <c r="C10" s="325"/>
      <c r="D10" s="325"/>
      <c r="E10" s="325"/>
      <c r="F10" s="325"/>
      <c r="G10" s="325"/>
      <c r="H10" s="325"/>
      <c r="I10" s="325"/>
      <c r="J10" s="325"/>
      <c r="K10" s="325"/>
    </row>
    <row r="11" spans="1:13" s="3" customFormat="1" ht="16" customHeight="1" x14ac:dyDescent="0.35">
      <c r="A11" s="106">
        <v>2</v>
      </c>
      <c r="B11" s="324" t="s">
        <v>5</v>
      </c>
      <c r="C11" s="324"/>
      <c r="D11" s="324"/>
      <c r="E11" s="107"/>
      <c r="F11" s="107"/>
      <c r="G11" s="107"/>
      <c r="H11" s="108"/>
      <c r="I11" s="108"/>
      <c r="J11" s="109" t="s">
        <v>6</v>
      </c>
      <c r="K11" s="108"/>
    </row>
    <row r="12" spans="1:13" s="7" customFormat="1" ht="5.15" customHeight="1" thickBot="1" x14ac:dyDescent="0.35">
      <c r="A12" s="9"/>
      <c r="B12" s="9"/>
      <c r="C12" s="9"/>
      <c r="D12" s="9"/>
      <c r="E12" s="9"/>
      <c r="F12" s="9"/>
      <c r="G12" s="9"/>
      <c r="H12" s="9"/>
      <c r="I12" s="9"/>
      <c r="J12" s="9"/>
      <c r="K12" s="9"/>
    </row>
    <row r="13" spans="1:13" s="7" customFormat="1" ht="16" customHeight="1" thickBot="1" x14ac:dyDescent="0.35">
      <c r="A13" s="10"/>
      <c r="B13" s="60" t="s">
        <v>7</v>
      </c>
      <c r="C13" s="58"/>
      <c r="D13" s="62"/>
      <c r="E13" s="61" t="s">
        <v>205</v>
      </c>
      <c r="F13" s="58"/>
      <c r="G13" s="58"/>
      <c r="H13" s="58"/>
      <c r="I13" s="58"/>
      <c r="J13" s="41"/>
      <c r="K13" s="10"/>
      <c r="M13" s="8" t="s">
        <v>8</v>
      </c>
    </row>
    <row r="14" spans="1:13" s="7" customFormat="1" ht="16" customHeight="1" x14ac:dyDescent="0.3">
      <c r="A14" s="10"/>
      <c r="B14" s="11"/>
      <c r="C14" s="48" t="s">
        <v>9</v>
      </c>
      <c r="D14" s="11"/>
      <c r="E14" s="11"/>
      <c r="F14" s="11"/>
      <c r="G14" s="11"/>
      <c r="H14" s="11"/>
      <c r="I14" s="11"/>
      <c r="J14" s="11"/>
      <c r="K14" s="11"/>
      <c r="M14" s="8"/>
    </row>
    <row r="15" spans="1:13" s="7" customFormat="1" ht="12" customHeight="1" x14ac:dyDescent="0.3">
      <c r="A15" s="10"/>
      <c r="B15" s="11"/>
      <c r="C15" s="48" t="s">
        <v>10</v>
      </c>
      <c r="D15" s="11"/>
      <c r="E15" s="11"/>
      <c r="F15" s="11"/>
      <c r="G15" s="11"/>
      <c r="H15" s="11"/>
      <c r="I15" s="11"/>
      <c r="J15" s="11"/>
      <c r="K15" s="11"/>
      <c r="M15" s="8" t="s">
        <v>11</v>
      </c>
    </row>
    <row r="16" spans="1:13" s="7" customFormat="1" ht="12" customHeight="1" x14ac:dyDescent="0.3">
      <c r="A16" s="10"/>
      <c r="B16" s="11"/>
      <c r="C16" s="48" t="s">
        <v>12</v>
      </c>
      <c r="D16" s="11"/>
      <c r="E16" s="11"/>
      <c r="F16" s="11"/>
      <c r="G16" s="11"/>
      <c r="H16" s="11"/>
      <c r="I16" s="11"/>
      <c r="J16" s="11"/>
      <c r="K16" s="11"/>
    </row>
    <row r="17" spans="1:13" s="7" customFormat="1" ht="12" customHeight="1" x14ac:dyDescent="0.3">
      <c r="A17" s="10"/>
      <c r="B17" s="11"/>
      <c r="C17" s="48" t="s">
        <v>214</v>
      </c>
      <c r="D17" s="11"/>
      <c r="E17" s="11"/>
      <c r="F17" s="11"/>
      <c r="G17" s="11"/>
      <c r="H17" s="11"/>
      <c r="I17" s="11"/>
      <c r="J17" s="11"/>
      <c r="K17" s="11"/>
    </row>
    <row r="18" spans="1:13" s="7" customFormat="1" ht="12" customHeight="1" x14ac:dyDescent="0.3">
      <c r="A18" s="10"/>
      <c r="B18" s="11"/>
      <c r="C18" s="12" t="s">
        <v>215</v>
      </c>
      <c r="D18" s="11"/>
      <c r="E18" s="11"/>
      <c r="F18" s="11"/>
      <c r="G18" s="11"/>
      <c r="H18" s="11"/>
      <c r="I18" s="11"/>
      <c r="J18" s="11"/>
      <c r="K18" s="11"/>
      <c r="M18" s="8"/>
    </row>
    <row r="19" spans="1:13" s="7" customFormat="1" ht="12" customHeight="1" x14ac:dyDescent="0.3">
      <c r="A19" s="10"/>
      <c r="B19" s="11"/>
      <c r="C19" s="48" t="s">
        <v>13</v>
      </c>
      <c r="D19" s="11"/>
      <c r="E19" s="11"/>
      <c r="F19" s="11"/>
      <c r="G19" s="11"/>
      <c r="H19" s="11"/>
      <c r="I19" s="11"/>
      <c r="J19" s="11"/>
      <c r="K19" s="11"/>
      <c r="M19" s="8" t="s">
        <v>14</v>
      </c>
    </row>
    <row r="20" spans="1:13" s="7" customFormat="1" ht="12" customHeight="1" x14ac:dyDescent="0.3">
      <c r="A20" s="10"/>
      <c r="B20" s="11"/>
      <c r="C20" s="48"/>
      <c r="D20" s="11"/>
      <c r="E20" s="11"/>
      <c r="F20" s="11"/>
      <c r="G20" s="11"/>
      <c r="H20" s="11"/>
      <c r="I20" s="11"/>
      <c r="J20" s="11"/>
      <c r="K20" s="11"/>
      <c r="M20" s="8"/>
    </row>
    <row r="21" spans="1:13" s="7" customFormat="1" ht="12" customHeight="1" x14ac:dyDescent="0.3">
      <c r="A21" s="10"/>
      <c r="B21" s="11"/>
      <c r="C21" s="48" t="s">
        <v>263</v>
      </c>
      <c r="D21" s="11"/>
      <c r="E21" s="11"/>
      <c r="F21" s="11"/>
      <c r="G21" s="11"/>
      <c r="H21" s="11"/>
      <c r="I21" s="11"/>
      <c r="J21" s="11"/>
      <c r="K21" s="11"/>
      <c r="M21" s="8"/>
    </row>
    <row r="22" spans="1:13" s="7" customFormat="1" ht="12" customHeight="1" x14ac:dyDescent="0.3">
      <c r="A22" s="10"/>
      <c r="B22" s="11"/>
      <c r="C22" s="48" t="s">
        <v>264</v>
      </c>
      <c r="D22" s="11"/>
      <c r="E22" s="11"/>
      <c r="F22" s="11"/>
      <c r="G22" s="11"/>
      <c r="H22" s="11"/>
      <c r="I22" s="11"/>
      <c r="J22" s="11"/>
      <c r="K22" s="11"/>
      <c r="M22" s="8" t="s">
        <v>330</v>
      </c>
    </row>
    <row r="23" spans="1:13" s="7" customFormat="1" ht="12" customHeight="1" x14ac:dyDescent="0.3">
      <c r="A23" s="10"/>
      <c r="B23" s="11"/>
      <c r="C23" s="48" t="s">
        <v>265</v>
      </c>
      <c r="D23" s="11"/>
      <c r="E23" s="11"/>
      <c r="F23" s="11"/>
      <c r="G23" s="11"/>
      <c r="H23" s="11"/>
      <c r="I23" s="11"/>
      <c r="J23" s="11"/>
      <c r="K23" s="11"/>
      <c r="M23" s="8"/>
    </row>
    <row r="24" spans="1:13" s="7" customFormat="1" ht="12" customHeight="1" x14ac:dyDescent="0.3">
      <c r="A24" s="10"/>
      <c r="B24" s="11"/>
      <c r="C24" s="48" t="s">
        <v>266</v>
      </c>
      <c r="D24" s="11"/>
      <c r="E24" s="11"/>
      <c r="F24" s="11"/>
      <c r="G24" s="11"/>
      <c r="H24" s="11"/>
      <c r="I24" s="11"/>
      <c r="J24" s="11"/>
      <c r="K24" s="11"/>
      <c r="M24" s="8"/>
    </row>
    <row r="25" spans="1:13" s="7" customFormat="1" ht="12" customHeight="1" x14ac:dyDescent="0.3">
      <c r="A25" s="10"/>
      <c r="B25" s="11"/>
      <c r="C25" s="12"/>
      <c r="D25" s="11"/>
      <c r="E25" s="11"/>
      <c r="F25" s="11"/>
      <c r="G25" s="11"/>
      <c r="H25" s="11"/>
      <c r="I25" s="11"/>
      <c r="J25" s="11"/>
      <c r="K25" s="11"/>
      <c r="M25" s="8"/>
    </row>
    <row r="26" spans="1:13" s="7" customFormat="1" ht="12" customHeight="1" x14ac:dyDescent="0.3">
      <c r="A26" s="10"/>
      <c r="B26" s="11"/>
      <c r="C26" s="12"/>
      <c r="D26" s="15" t="s">
        <v>15</v>
      </c>
      <c r="E26" s="55"/>
      <c r="H26" s="15" t="s">
        <v>16</v>
      </c>
      <c r="I26" s="71"/>
      <c r="J26" s="11"/>
      <c r="K26" s="11"/>
      <c r="M26" s="8" t="s">
        <v>17</v>
      </c>
    </row>
    <row r="27" spans="1:13" s="7" customFormat="1" ht="5.15" customHeight="1" thickBot="1" x14ac:dyDescent="0.35">
      <c r="A27" s="10"/>
      <c r="B27" s="11"/>
      <c r="C27" s="13"/>
      <c r="D27" s="11"/>
      <c r="E27" s="11"/>
      <c r="F27" s="11"/>
      <c r="G27" s="11"/>
      <c r="H27" s="11"/>
      <c r="I27" s="11"/>
      <c r="J27" s="11"/>
      <c r="K27" s="11"/>
    </row>
    <row r="28" spans="1:13" s="7" customFormat="1" ht="16" customHeight="1" thickBot="1" x14ac:dyDescent="0.35">
      <c r="A28" s="10"/>
      <c r="B28" s="60" t="s">
        <v>18</v>
      </c>
      <c r="C28" s="58"/>
      <c r="D28" s="58"/>
      <c r="E28" s="61" t="s">
        <v>19</v>
      </c>
      <c r="F28" s="58"/>
      <c r="G28" s="58"/>
      <c r="H28" s="58"/>
      <c r="I28" s="59"/>
      <c r="J28" s="41"/>
      <c r="K28" s="11"/>
      <c r="M28" s="8" t="s">
        <v>20</v>
      </c>
    </row>
    <row r="29" spans="1:13" s="7" customFormat="1" ht="16" customHeight="1" x14ac:dyDescent="0.3">
      <c r="A29" s="10"/>
      <c r="B29" s="11"/>
      <c r="C29" s="16" t="s">
        <v>9</v>
      </c>
      <c r="D29" s="11"/>
      <c r="E29" s="11"/>
      <c r="F29" s="11"/>
      <c r="G29" s="15"/>
      <c r="H29" s="15" t="s">
        <v>21</v>
      </c>
      <c r="I29" s="63"/>
      <c r="J29" s="11"/>
      <c r="K29" s="11"/>
      <c r="M29" s="8" t="s">
        <v>22</v>
      </c>
    </row>
    <row r="30" spans="1:13" s="7" customFormat="1" ht="12" customHeight="1" x14ac:dyDescent="0.3">
      <c r="A30" s="10"/>
      <c r="B30" s="11"/>
      <c r="C30" s="48" t="s">
        <v>218</v>
      </c>
      <c r="D30" s="11"/>
      <c r="E30" s="11"/>
      <c r="F30" s="11"/>
      <c r="H30" s="15" t="s">
        <v>24</v>
      </c>
      <c r="I30" s="55"/>
      <c r="K30" s="11"/>
      <c r="M30" s="8"/>
    </row>
    <row r="31" spans="1:13" s="7" customFormat="1" ht="12" customHeight="1" x14ac:dyDescent="0.3">
      <c r="A31" s="10"/>
      <c r="B31" s="11"/>
      <c r="C31" s="16" t="s">
        <v>23</v>
      </c>
      <c r="D31" s="11"/>
      <c r="E31" s="11"/>
      <c r="F31" s="11"/>
      <c r="G31" s="11"/>
      <c r="J31" s="11"/>
      <c r="K31" s="11"/>
    </row>
    <row r="32" spans="1:13" s="7" customFormat="1" ht="12" customHeight="1" x14ac:dyDescent="0.3">
      <c r="A32" s="10"/>
      <c r="B32" s="11"/>
      <c r="C32" s="16" t="s">
        <v>25</v>
      </c>
      <c r="D32" s="11"/>
      <c r="E32" s="11"/>
      <c r="F32" s="11"/>
      <c r="G32" s="15"/>
      <c r="H32" s="15"/>
      <c r="I32" s="57"/>
      <c r="J32" s="11"/>
      <c r="K32" s="11"/>
    </row>
    <row r="33" spans="1:15" s="7" customFormat="1" ht="5.15" customHeight="1" thickBot="1" x14ac:dyDescent="0.35">
      <c r="A33" s="10"/>
      <c r="B33" s="11"/>
      <c r="C33" s="17"/>
      <c r="D33" s="11"/>
      <c r="E33" s="11"/>
      <c r="F33" s="11"/>
      <c r="G33" s="11"/>
      <c r="H33" s="11"/>
      <c r="I33" s="11"/>
      <c r="J33" s="11"/>
      <c r="K33" s="11"/>
    </row>
    <row r="34" spans="1:15" s="7" customFormat="1" ht="16" customHeight="1" thickBot="1" x14ac:dyDescent="0.35">
      <c r="A34" s="10"/>
      <c r="B34" s="60" t="s">
        <v>26</v>
      </c>
      <c r="C34" s="58"/>
      <c r="D34" s="58"/>
      <c r="E34" s="61" t="s">
        <v>27</v>
      </c>
      <c r="F34" s="58"/>
      <c r="G34" s="58"/>
      <c r="H34" s="58"/>
      <c r="I34" s="59"/>
      <c r="J34" s="41"/>
      <c r="K34" s="11"/>
      <c r="M34" s="8" t="s">
        <v>28</v>
      </c>
    </row>
    <row r="35" spans="1:15" s="7" customFormat="1" ht="16" customHeight="1" x14ac:dyDescent="0.3">
      <c r="A35" s="10"/>
      <c r="B35" s="11"/>
      <c r="C35" s="14"/>
      <c r="D35" s="11"/>
      <c r="E35" s="11"/>
      <c r="F35" s="11"/>
      <c r="G35" s="15"/>
      <c r="H35" s="15" t="s">
        <v>29</v>
      </c>
      <c r="I35" s="55"/>
      <c r="J35" s="11"/>
      <c r="K35" s="11"/>
      <c r="M35" s="8" t="s">
        <v>219</v>
      </c>
    </row>
    <row r="36" spans="1:15" s="7" customFormat="1" ht="12" customHeight="1" x14ac:dyDescent="0.3">
      <c r="A36" s="10"/>
      <c r="B36" s="11"/>
      <c r="C36" s="16" t="s">
        <v>9</v>
      </c>
      <c r="D36" s="11"/>
      <c r="E36" s="11"/>
      <c r="F36" s="11"/>
      <c r="G36" s="11"/>
      <c r="H36" s="11"/>
      <c r="I36" s="11"/>
      <c r="J36" s="11"/>
      <c r="K36" s="11"/>
      <c r="M36" s="8"/>
    </row>
    <row r="37" spans="1:15" s="7" customFormat="1" ht="12" customHeight="1" x14ac:dyDescent="0.3">
      <c r="A37" s="10"/>
      <c r="B37" s="11"/>
      <c r="C37" s="16" t="s">
        <v>30</v>
      </c>
      <c r="D37" s="11"/>
      <c r="E37" s="11"/>
      <c r="F37" s="11"/>
      <c r="G37" s="11"/>
      <c r="H37" s="11"/>
      <c r="I37" s="11"/>
      <c r="J37" s="11"/>
      <c r="K37" s="11"/>
      <c r="M37" s="8"/>
    </row>
    <row r="38" spans="1:15" s="7" customFormat="1" ht="12" customHeight="1" x14ac:dyDescent="0.3">
      <c r="A38" s="10"/>
      <c r="B38" s="11"/>
      <c r="C38" s="16" t="s">
        <v>31</v>
      </c>
      <c r="D38" s="11"/>
      <c r="E38" s="11"/>
      <c r="F38" s="11"/>
      <c r="G38" s="11"/>
      <c r="H38" s="11"/>
      <c r="I38" s="11"/>
      <c r="J38" s="11"/>
      <c r="K38" s="11"/>
    </row>
    <row r="39" spans="1:15" s="7" customFormat="1" ht="12" customHeight="1" x14ac:dyDescent="0.3">
      <c r="A39" s="10"/>
      <c r="B39" s="11"/>
      <c r="C39" s="16" t="s">
        <v>32</v>
      </c>
      <c r="D39" s="11"/>
      <c r="E39" s="11"/>
      <c r="F39" s="11"/>
      <c r="G39" s="11"/>
      <c r="H39" s="11"/>
      <c r="I39" s="11"/>
      <c r="J39" s="11"/>
      <c r="K39" s="11"/>
    </row>
    <row r="40" spans="1:15" s="7" customFormat="1" ht="12" customHeight="1" x14ac:dyDescent="0.3">
      <c r="A40" s="10"/>
      <c r="B40" s="11"/>
      <c r="C40" s="16" t="s">
        <v>275</v>
      </c>
      <c r="D40" s="11"/>
      <c r="E40" s="11"/>
      <c r="F40" s="11"/>
      <c r="G40" s="11"/>
      <c r="H40" s="11"/>
      <c r="I40" s="11"/>
      <c r="J40" s="11"/>
      <c r="K40" s="11"/>
      <c r="M40" s="8"/>
    </row>
    <row r="41" spans="1:15" s="7" customFormat="1" ht="12" customHeight="1" x14ac:dyDescent="0.3">
      <c r="A41" s="10"/>
      <c r="B41" s="11"/>
      <c r="C41" s="16" t="s">
        <v>274</v>
      </c>
      <c r="D41" s="11"/>
      <c r="E41" s="11"/>
      <c r="F41" s="11"/>
      <c r="G41" s="11"/>
      <c r="H41" s="11"/>
      <c r="I41" s="11"/>
      <c r="J41" s="11"/>
      <c r="K41" s="11"/>
      <c r="M41" s="8" t="s">
        <v>33</v>
      </c>
    </row>
    <row r="42" spans="1:15" s="7" customFormat="1" ht="5.15" customHeight="1" x14ac:dyDescent="0.3">
      <c r="A42" s="9"/>
      <c r="B42" s="9"/>
      <c r="C42" s="9"/>
      <c r="D42" s="9"/>
      <c r="E42" s="9"/>
      <c r="F42" s="9"/>
      <c r="G42" s="9"/>
      <c r="H42" s="9"/>
      <c r="I42" s="9"/>
      <c r="J42" s="9"/>
      <c r="K42" s="9"/>
    </row>
    <row r="43" spans="1:15" s="3" customFormat="1" ht="16" customHeight="1" x14ac:dyDescent="0.35">
      <c r="A43" s="106">
        <v>3</v>
      </c>
      <c r="B43" s="324" t="s">
        <v>34</v>
      </c>
      <c r="C43" s="324"/>
      <c r="D43" s="324"/>
      <c r="E43" s="107"/>
      <c r="F43" s="107"/>
      <c r="G43" s="107"/>
      <c r="H43" s="108"/>
      <c r="I43" s="108"/>
      <c r="J43" s="108"/>
      <c r="K43" s="108"/>
      <c r="M43" s="6"/>
    </row>
    <row r="44" spans="1:15" s="7" customFormat="1" ht="5.15" customHeight="1" x14ac:dyDescent="0.3">
      <c r="A44" s="9"/>
      <c r="B44" s="9"/>
      <c r="C44" s="9"/>
      <c r="D44" s="9"/>
      <c r="E44" s="9"/>
      <c r="F44" s="9"/>
      <c r="G44" s="9"/>
      <c r="H44" s="9"/>
      <c r="I44" s="9"/>
      <c r="J44" s="9"/>
      <c r="K44" s="9"/>
    </row>
    <row r="45" spans="1:15" s="3" customFormat="1" ht="16" customHeight="1" x14ac:dyDescent="0.35">
      <c r="A45" s="5"/>
      <c r="B45" s="323" t="s">
        <v>35</v>
      </c>
      <c r="C45" s="323"/>
      <c r="D45" s="323"/>
      <c r="E45" s="326"/>
      <c r="F45" s="326"/>
      <c r="G45" s="6"/>
      <c r="H45" s="56"/>
      <c r="I45" s="56"/>
      <c r="J45" s="56"/>
      <c r="K45" s="18"/>
      <c r="M45" s="6" t="s">
        <v>36</v>
      </c>
    </row>
    <row r="46" spans="1:15" s="3" customFormat="1" ht="16" customHeight="1" x14ac:dyDescent="0.35">
      <c r="A46" s="5"/>
      <c r="B46" s="323" t="s">
        <v>37</v>
      </c>
      <c r="C46" s="323"/>
      <c r="D46" s="323"/>
      <c r="E46" s="326"/>
      <c r="F46" s="326"/>
      <c r="H46" s="18"/>
      <c r="I46" s="18"/>
      <c r="J46" s="18"/>
      <c r="K46" s="18"/>
      <c r="M46" s="6"/>
    </row>
    <row r="47" spans="1:15" s="3" customFormat="1" ht="16" customHeight="1" x14ac:dyDescent="0.35">
      <c r="A47" s="5"/>
      <c r="B47" s="323" t="s">
        <v>38</v>
      </c>
      <c r="C47" s="323"/>
      <c r="D47" s="323"/>
      <c r="E47" s="70"/>
      <c r="F47" s="6" t="s">
        <v>39</v>
      </c>
      <c r="G47" s="323"/>
      <c r="H47" s="323"/>
      <c r="I47" s="323"/>
      <c r="J47" s="18"/>
      <c r="K47" s="18"/>
      <c r="M47" s="323"/>
      <c r="N47" s="323"/>
      <c r="O47" s="323"/>
    </row>
    <row r="48" spans="1:15" s="3" customFormat="1" ht="16" customHeight="1" x14ac:dyDescent="0.35">
      <c r="A48" s="5"/>
      <c r="B48" s="323" t="s">
        <v>40</v>
      </c>
      <c r="C48" s="323"/>
      <c r="D48" s="323"/>
      <c r="E48" s="326"/>
      <c r="F48" s="326"/>
      <c r="G48" s="326"/>
      <c r="H48" s="326"/>
      <c r="I48" s="326"/>
      <c r="J48" s="18"/>
      <c r="K48" s="18"/>
      <c r="M48" s="6"/>
    </row>
    <row r="49" spans="1:15" s="3" customFormat="1" ht="16" customHeight="1" x14ac:dyDescent="0.35">
      <c r="A49" s="5"/>
      <c r="B49" s="323" t="s">
        <v>41</v>
      </c>
      <c r="C49" s="323"/>
      <c r="D49" s="323"/>
      <c r="E49" s="326"/>
      <c r="F49" s="326"/>
      <c r="G49" s="326"/>
      <c r="H49" s="6"/>
      <c r="I49" s="6"/>
      <c r="J49" s="18"/>
      <c r="K49" s="18"/>
      <c r="M49" s="6"/>
    </row>
    <row r="50" spans="1:15" s="3" customFormat="1" ht="32.15" customHeight="1" x14ac:dyDescent="0.35">
      <c r="A50" s="5"/>
      <c r="B50" s="341" t="s">
        <v>42</v>
      </c>
      <c r="C50" s="341"/>
      <c r="D50" s="341"/>
      <c r="E50" s="341"/>
      <c r="F50" s="341"/>
      <c r="G50" s="341"/>
      <c r="H50" s="341"/>
      <c r="I50" s="341"/>
      <c r="J50" s="341"/>
      <c r="K50" s="341"/>
      <c r="M50" s="6"/>
    </row>
    <row r="51" spans="1:15" ht="5.15" customHeight="1" x14ac:dyDescent="0.35">
      <c r="A51" s="330"/>
      <c r="B51" s="330"/>
      <c r="C51" s="330"/>
      <c r="D51" s="330"/>
      <c r="E51" s="330"/>
      <c r="F51" s="330"/>
      <c r="G51" s="330"/>
      <c r="H51" s="330"/>
      <c r="I51" s="19"/>
      <c r="J51" s="19"/>
      <c r="K51" s="19"/>
    </row>
    <row r="52" spans="1:15" s="3" customFormat="1" ht="16" customHeight="1" x14ac:dyDescent="0.35">
      <c r="A52" s="5"/>
      <c r="B52" s="323" t="s">
        <v>243</v>
      </c>
      <c r="C52" s="323"/>
      <c r="D52" s="323"/>
      <c r="E52" s="70"/>
      <c r="F52" s="6"/>
      <c r="H52" s="23" t="s">
        <v>244</v>
      </c>
      <c r="I52" s="70"/>
      <c r="K52" s="18"/>
      <c r="M52" s="248" t="str">
        <f>IF(E52+E53=Adressenlijst!B62,"","OPGELET het aantal bestaande woningen in het tabblad adressenlijst komt niet overeen!")</f>
        <v>OPGELET het aantal bestaande woningen in het tabblad adressenlijst komt niet overeen!</v>
      </c>
      <c r="O52" s="6" t="s">
        <v>277</v>
      </c>
    </row>
    <row r="53" spans="1:15" s="3" customFormat="1" ht="16" customHeight="1" x14ac:dyDescent="0.35">
      <c r="A53" s="5"/>
      <c r="B53" s="323" t="s">
        <v>43</v>
      </c>
      <c r="C53" s="323"/>
      <c r="D53" s="323"/>
      <c r="E53" s="70"/>
      <c r="F53" s="6"/>
      <c r="H53" s="23" t="s">
        <v>44</v>
      </c>
      <c r="I53" s="70"/>
      <c r="K53" s="18"/>
      <c r="M53" s="248" t="str">
        <f>IF(I52+I53=Adressenlijst!J62,"","OPGELET het aantal nieuwe woningen in het tabblad adressenlijst komt niet overeen!")</f>
        <v>OPGELET het aantal nieuwe woningen in het tabblad adressenlijst komt niet overeen!</v>
      </c>
      <c r="O53" s="6" t="s">
        <v>278</v>
      </c>
    </row>
    <row r="54" spans="1:15" ht="5.15" customHeight="1" x14ac:dyDescent="0.35">
      <c r="A54" s="330"/>
      <c r="B54" s="330"/>
      <c r="C54" s="330"/>
      <c r="D54" s="330"/>
      <c r="E54" s="330"/>
      <c r="F54" s="330"/>
      <c r="G54" s="330"/>
    </row>
    <row r="55" spans="1:15" s="3" customFormat="1" ht="16" customHeight="1" x14ac:dyDescent="0.35">
      <c r="A55" s="106">
        <v>4</v>
      </c>
      <c r="B55" s="99" t="s">
        <v>45</v>
      </c>
      <c r="C55" s="107"/>
      <c r="D55" s="107"/>
      <c r="E55" s="107"/>
      <c r="F55" s="107"/>
      <c r="G55" s="107"/>
      <c r="H55" s="108"/>
      <c r="I55" s="108"/>
      <c r="J55" s="108"/>
      <c r="K55" s="108"/>
      <c r="M55" s="4"/>
    </row>
    <row r="56" spans="1:15" ht="5.15" customHeight="1" x14ac:dyDescent="0.35">
      <c r="B56" s="323"/>
      <c r="C56" s="323"/>
      <c r="D56" s="323"/>
      <c r="E56" s="8"/>
      <c r="F56" s="8"/>
      <c r="G56" s="8"/>
      <c r="H56" s="8"/>
      <c r="I56" s="8"/>
      <c r="J56" s="24"/>
      <c r="K56" s="24"/>
    </row>
    <row r="57" spans="1:15" ht="45" customHeight="1" x14ac:dyDescent="0.35">
      <c r="B57" s="327" t="s">
        <v>46</v>
      </c>
      <c r="C57" s="327"/>
      <c r="D57" s="327"/>
      <c r="E57" s="327"/>
      <c r="F57" s="327"/>
      <c r="G57" s="327"/>
      <c r="H57" s="327"/>
      <c r="I57" s="327"/>
      <c r="J57" s="327"/>
      <c r="K57" s="24"/>
    </row>
    <row r="58" spans="1:15" x14ac:dyDescent="0.35">
      <c r="B58" s="328" t="s">
        <v>47</v>
      </c>
      <c r="C58" s="328"/>
      <c r="D58" s="328"/>
      <c r="E58" s="328"/>
      <c r="F58" s="328"/>
      <c r="G58" s="328"/>
      <c r="H58" s="328"/>
      <c r="I58" s="328"/>
      <c r="J58" s="328"/>
      <c r="K58" s="24"/>
    </row>
    <row r="59" spans="1:15" x14ac:dyDescent="0.35">
      <c r="B59" s="78"/>
      <c r="C59" s="78"/>
      <c r="D59" s="79"/>
      <c r="E59" s="78" t="s">
        <v>48</v>
      </c>
      <c r="F59" s="78"/>
      <c r="G59" s="78"/>
      <c r="I59" s="78"/>
      <c r="J59" s="78"/>
      <c r="K59" s="24"/>
      <c r="M59" s="54" t="s">
        <v>49</v>
      </c>
    </row>
    <row r="60" spans="1:15" x14ac:dyDescent="0.35">
      <c r="B60" s="328" t="s">
        <v>50</v>
      </c>
      <c r="C60" s="328"/>
      <c r="D60" s="328"/>
      <c r="E60" s="328"/>
      <c r="F60" s="328"/>
      <c r="G60" s="328"/>
      <c r="H60" s="328"/>
      <c r="I60" s="328"/>
      <c r="J60" s="328"/>
      <c r="K60" s="24"/>
      <c r="M60" s="54"/>
    </row>
    <row r="61" spans="1:15" s="52" customFormat="1" ht="15" customHeight="1" x14ac:dyDescent="0.35">
      <c r="A61" s="51"/>
      <c r="B61" s="34" t="s">
        <v>51</v>
      </c>
      <c r="C61" s="331"/>
      <c r="D61" s="331"/>
      <c r="E61" s="331"/>
      <c r="G61" s="34"/>
      <c r="H61" s="34"/>
      <c r="I61" s="34"/>
      <c r="J61" s="34"/>
      <c r="M61" s="54"/>
    </row>
    <row r="62" spans="1:15" s="52" customFormat="1" ht="15" customHeight="1" x14ac:dyDescent="0.35">
      <c r="A62" s="51"/>
      <c r="B62" s="26" t="s">
        <v>52</v>
      </c>
      <c r="C62" s="332"/>
      <c r="D62" s="332"/>
      <c r="E62" s="332"/>
      <c r="G62" s="26"/>
      <c r="H62" s="34"/>
      <c r="I62" s="26"/>
      <c r="J62" s="26"/>
      <c r="M62" s="54"/>
    </row>
    <row r="63" spans="1:15" s="52" customFormat="1" ht="15" customHeight="1" x14ac:dyDescent="0.35">
      <c r="A63" s="51"/>
      <c r="C63" s="78"/>
      <c r="E63" s="53"/>
      <c r="G63" s="26" t="s">
        <v>53</v>
      </c>
      <c r="H63" s="329"/>
      <c r="I63" s="329"/>
      <c r="J63" s="329"/>
      <c r="M63" s="54" t="s">
        <v>54</v>
      </c>
    </row>
    <row r="64" spans="1:15" s="3" customFormat="1" ht="5.15" customHeight="1" x14ac:dyDescent="0.35">
      <c r="A64" s="5"/>
      <c r="M64" s="6"/>
    </row>
    <row r="65" spans="1:13" x14ac:dyDescent="0.35">
      <c r="A65" s="106">
        <v>5</v>
      </c>
      <c r="B65" s="99" t="s">
        <v>55</v>
      </c>
      <c r="C65" s="99"/>
      <c r="D65" s="99"/>
      <c r="E65" s="99"/>
      <c r="F65" s="99"/>
      <c r="G65" s="99"/>
      <c r="H65" s="99"/>
      <c r="I65" s="99"/>
      <c r="J65" s="99"/>
      <c r="K65" s="99"/>
      <c r="M65" s="20"/>
    </row>
    <row r="66" spans="1:13" ht="5.15" customHeight="1" x14ac:dyDescent="0.35">
      <c r="A66" s="20"/>
      <c r="M66" s="29"/>
    </row>
    <row r="67" spans="1:13" x14ac:dyDescent="0.35">
      <c r="A67" s="6" t="s">
        <v>358</v>
      </c>
      <c r="E67" s="27"/>
      <c r="F67" s="28"/>
      <c r="G67" s="28"/>
      <c r="M67" s="4" t="s">
        <v>56</v>
      </c>
    </row>
    <row r="68" spans="1:13" ht="5.15" customHeight="1" x14ac:dyDescent="0.35">
      <c r="A68" s="6"/>
      <c r="B68" s="6"/>
      <c r="C68" s="6"/>
      <c r="D68" s="6"/>
      <c r="E68" s="6"/>
      <c r="F68" s="6"/>
      <c r="G68" s="6"/>
      <c r="M68" s="20"/>
    </row>
    <row r="69" spans="1:13" ht="30" customHeight="1" x14ac:dyDescent="0.35">
      <c r="A69" s="327" t="s">
        <v>57</v>
      </c>
      <c r="B69" s="327"/>
      <c r="C69" s="327"/>
      <c r="D69" s="327"/>
      <c r="E69" s="327"/>
      <c r="F69" s="327"/>
      <c r="G69" s="327"/>
      <c r="H69" s="327"/>
      <c r="I69" s="327"/>
      <c r="J69" s="327"/>
      <c r="K69" s="327"/>
    </row>
    <row r="72" spans="1:13" x14ac:dyDescent="0.35">
      <c r="A72" s="312" t="s">
        <v>370</v>
      </c>
    </row>
    <row r="73" spans="1:13" x14ac:dyDescent="0.35">
      <c r="M73" s="25"/>
    </row>
  </sheetData>
  <mergeCells count="35">
    <mergeCell ref="A1:K1"/>
    <mergeCell ref="A5:K5"/>
    <mergeCell ref="B9:D9"/>
    <mergeCell ref="B53:D53"/>
    <mergeCell ref="E49:G49"/>
    <mergeCell ref="B49:D49"/>
    <mergeCell ref="B52:D52"/>
    <mergeCell ref="B4:J4"/>
    <mergeCell ref="E9:J9"/>
    <mergeCell ref="A6:K6"/>
    <mergeCell ref="A51:H51"/>
    <mergeCell ref="E46:F46"/>
    <mergeCell ref="E48:I48"/>
    <mergeCell ref="B48:D48"/>
    <mergeCell ref="B50:K50"/>
    <mergeCell ref="A2:K2"/>
    <mergeCell ref="A69:K69"/>
    <mergeCell ref="B56:D56"/>
    <mergeCell ref="B58:J58"/>
    <mergeCell ref="H63:J63"/>
    <mergeCell ref="A54:G54"/>
    <mergeCell ref="C61:E61"/>
    <mergeCell ref="C62:E62"/>
    <mergeCell ref="B57:J57"/>
    <mergeCell ref="B60:J60"/>
    <mergeCell ref="M47:O47"/>
    <mergeCell ref="B46:D46"/>
    <mergeCell ref="B7:D7"/>
    <mergeCell ref="A10:K10"/>
    <mergeCell ref="E45:F45"/>
    <mergeCell ref="B11:D11"/>
    <mergeCell ref="B45:D45"/>
    <mergeCell ref="B43:D43"/>
    <mergeCell ref="B47:D47"/>
    <mergeCell ref="G47:I47"/>
  </mergeCells>
  <printOptions horizontalCentered="1"/>
  <pageMargins left="0.39370078740157483" right="0.39370078740157483" top="0.59055118110236227" bottom="0.39370078740157483" header="0.39370078740157483" footer="0"/>
  <pageSetup paperSize="9" scale="82" orientation="portrait" r:id="rId1"/>
  <headerFooter>
    <oddFooter>&amp;R&amp;"FlandersArtSans-Regular,Standaard"&amp;10&amp;P/&amp;N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IV82"/>
  <sheetViews>
    <sheetView showGridLines="0" zoomScale="80" zoomScaleNormal="80" zoomScaleSheetLayoutView="100" workbookViewId="0">
      <pane ySplit="5" topLeftCell="A59" activePane="bottomLeft" state="frozen"/>
      <selection pane="bottomLeft" activeCell="L82" sqref="L82"/>
    </sheetView>
  </sheetViews>
  <sheetFormatPr defaultColWidth="9.1796875" defaultRowHeight="14.5" x14ac:dyDescent="0.35"/>
  <cols>
    <col min="1" max="1" width="4.7265625" style="20" customWidth="1"/>
    <col min="2" max="2" width="20.7265625" style="20" customWidth="1"/>
    <col min="3" max="3" width="30.7265625" style="20" customWidth="1"/>
    <col min="4" max="4" width="49.453125" style="20" bestFit="1" customWidth="1"/>
    <col min="5" max="5" width="20.453125" style="19" customWidth="1"/>
    <col min="6" max="6" width="10.7265625" style="20" customWidth="1"/>
    <col min="7" max="7" width="25.7265625" style="20" customWidth="1"/>
    <col min="8" max="8" width="15.7265625" style="32" customWidth="1"/>
    <col min="9" max="12" width="15.7265625" style="30" customWidth="1"/>
    <col min="13" max="13" width="2.7265625" style="20" customWidth="1"/>
    <col min="14" max="14" width="60.54296875" style="4" customWidth="1"/>
    <col min="15" max="16384" width="9.1796875" style="20"/>
  </cols>
  <sheetData>
    <row r="1" spans="1:256" ht="19.5" customHeight="1" x14ac:dyDescent="0.35">
      <c r="A1" s="355" t="s">
        <v>260</v>
      </c>
      <c r="B1" s="356"/>
      <c r="C1" s="356"/>
      <c r="D1" s="356"/>
      <c r="E1" s="356"/>
      <c r="F1" s="356"/>
      <c r="G1" s="356"/>
      <c r="H1" s="356"/>
      <c r="I1" s="356"/>
      <c r="J1" s="356"/>
      <c r="K1" s="356"/>
      <c r="L1" s="356"/>
      <c r="N1" s="6" t="s">
        <v>2</v>
      </c>
    </row>
    <row r="2" spans="1:256" ht="5.15" customHeight="1" x14ac:dyDescent="0.35">
      <c r="A2" s="31"/>
    </row>
    <row r="3" spans="1:256" x14ac:dyDescent="0.35">
      <c r="A3" s="33"/>
      <c r="B3" s="164">
        <f>Aanvraagformulier!E9</f>
        <v>0</v>
      </c>
      <c r="C3" s="4"/>
      <c r="D3" s="4"/>
      <c r="E3" s="11" t="s">
        <v>58</v>
      </c>
      <c r="F3" s="164">
        <f>Aanvraagformulier!E45</f>
        <v>0</v>
      </c>
      <c r="G3" s="4"/>
      <c r="J3" s="34" t="s">
        <v>37</v>
      </c>
      <c r="K3" s="35">
        <f>Aanvraagformulier!E46</f>
        <v>0</v>
      </c>
      <c r="L3" s="35"/>
      <c r="M3" s="4"/>
      <c r="N3" s="4" t="s">
        <v>59</v>
      </c>
      <c r="O3" s="34"/>
      <c r="P3" s="11"/>
      <c r="T3" s="11"/>
      <c r="X3" s="11"/>
      <c r="AB3" s="11"/>
      <c r="AF3" s="11"/>
      <c r="AJ3" s="11"/>
      <c r="AN3" s="11"/>
      <c r="AR3" s="11"/>
      <c r="AV3" s="11"/>
      <c r="AZ3" s="11"/>
      <c r="BD3" s="11"/>
      <c r="BH3" s="11"/>
      <c r="BL3" s="11"/>
      <c r="BP3" s="11"/>
      <c r="BT3" s="11"/>
      <c r="BX3" s="11"/>
      <c r="CB3" s="11"/>
      <c r="CF3" s="11"/>
      <c r="CJ3" s="11"/>
      <c r="CN3" s="11"/>
      <c r="CR3" s="11"/>
      <c r="CV3" s="11"/>
      <c r="CZ3" s="11"/>
      <c r="DD3" s="11"/>
      <c r="DH3" s="11"/>
      <c r="DL3" s="11"/>
      <c r="DP3" s="11"/>
      <c r="DT3" s="11"/>
      <c r="DX3" s="11"/>
      <c r="EB3" s="11"/>
      <c r="EF3" s="11"/>
      <c r="EJ3" s="11"/>
      <c r="EN3" s="11"/>
      <c r="ER3" s="11"/>
      <c r="EV3" s="11"/>
      <c r="EZ3" s="11"/>
      <c r="FD3" s="11"/>
      <c r="FH3" s="11"/>
      <c r="FL3" s="11"/>
      <c r="FP3" s="11"/>
      <c r="FT3" s="11"/>
      <c r="FX3" s="11"/>
      <c r="GB3" s="11"/>
      <c r="GF3" s="11"/>
      <c r="GJ3" s="11"/>
      <c r="GN3" s="11"/>
      <c r="GR3" s="11"/>
      <c r="GV3" s="11"/>
      <c r="GZ3" s="11"/>
      <c r="HD3" s="11"/>
      <c r="HH3" s="11"/>
      <c r="HL3" s="11"/>
      <c r="HP3" s="11"/>
      <c r="HT3" s="11"/>
      <c r="HX3" s="11"/>
      <c r="IB3" s="11"/>
      <c r="IF3" s="11"/>
      <c r="IJ3" s="11"/>
      <c r="IN3" s="11"/>
      <c r="IR3" s="11"/>
      <c r="IV3" s="11"/>
    </row>
    <row r="4" spans="1:256" ht="5.15" customHeight="1" x14ac:dyDescent="0.35">
      <c r="D4" s="330"/>
      <c r="E4" s="330"/>
    </row>
    <row r="5" spans="1:256" s="36" customFormat="1" ht="95.25" customHeight="1" x14ac:dyDescent="0.3">
      <c r="A5" s="158"/>
      <c r="B5" s="351" t="s">
        <v>60</v>
      </c>
      <c r="C5" s="351"/>
      <c r="D5" s="280" t="s">
        <v>213</v>
      </c>
      <c r="E5" s="160" t="s">
        <v>61</v>
      </c>
      <c r="F5" s="279" t="s">
        <v>354</v>
      </c>
      <c r="G5" s="159" t="s">
        <v>62</v>
      </c>
      <c r="H5" s="161" t="s">
        <v>63</v>
      </c>
      <c r="I5" s="162" t="s">
        <v>64</v>
      </c>
      <c r="J5" s="162" t="s">
        <v>65</v>
      </c>
      <c r="K5" s="163" t="s">
        <v>66</v>
      </c>
      <c r="L5" s="163" t="s">
        <v>67</v>
      </c>
      <c r="N5" s="69" t="s">
        <v>204</v>
      </c>
    </row>
    <row r="6" spans="1:256" ht="25" customHeight="1" x14ac:dyDescent="0.35">
      <c r="A6" s="86" t="s">
        <v>68</v>
      </c>
      <c r="B6" s="37"/>
      <c r="C6" s="37"/>
      <c r="D6" s="37"/>
      <c r="E6" s="37"/>
      <c r="F6" s="37"/>
      <c r="G6" s="37"/>
      <c r="H6" s="37"/>
      <c r="I6" s="37"/>
      <c r="J6" s="37"/>
      <c r="K6" s="87"/>
      <c r="L6" s="87"/>
    </row>
    <row r="7" spans="1:256" x14ac:dyDescent="0.35">
      <c r="A7" s="93" t="s">
        <v>69</v>
      </c>
      <c r="B7" s="68"/>
      <c r="C7" s="68"/>
      <c r="D7" s="68"/>
      <c r="E7" s="94"/>
      <c r="F7" s="68"/>
      <c r="G7" s="68"/>
      <c r="H7" s="96"/>
      <c r="I7" s="95"/>
      <c r="J7" s="95"/>
      <c r="K7" s="95"/>
      <c r="L7" s="95"/>
    </row>
    <row r="8" spans="1:256" s="64" customFormat="1" x14ac:dyDescent="0.35">
      <c r="A8" s="110" t="s">
        <v>70</v>
      </c>
      <c r="B8" s="111" t="s">
        <v>71</v>
      </c>
      <c r="C8" s="112"/>
      <c r="D8" s="113" t="s">
        <v>216</v>
      </c>
      <c r="E8" s="114"/>
      <c r="F8" s="115"/>
      <c r="G8" s="113" t="s">
        <v>72</v>
      </c>
      <c r="H8" s="262"/>
      <c r="I8" s="75">
        <f>(MIN(H8,F8*Premie_Bedragen!C6))</f>
        <v>0</v>
      </c>
      <c r="J8" s="262"/>
      <c r="K8" s="75">
        <f>(H8*1.06)-J8</f>
        <v>0</v>
      </c>
      <c r="L8" s="72">
        <f>MIN(I8,K8)</f>
        <v>0</v>
      </c>
      <c r="N8" s="54" t="s">
        <v>73</v>
      </c>
    </row>
    <row r="9" spans="1:256" s="64" customFormat="1" x14ac:dyDescent="0.35">
      <c r="A9" s="110" t="s">
        <v>74</v>
      </c>
      <c r="B9" s="111" t="s">
        <v>75</v>
      </c>
      <c r="C9" s="112"/>
      <c r="D9" s="113" t="s">
        <v>76</v>
      </c>
      <c r="E9" s="114"/>
      <c r="F9" s="142"/>
      <c r="G9" s="165" t="s">
        <v>129</v>
      </c>
      <c r="H9" s="262"/>
      <c r="I9" s="75">
        <f>(MIN(H9,F9*Premie_Bedragen!C7))</f>
        <v>0</v>
      </c>
      <c r="J9" s="262"/>
      <c r="K9" s="75">
        <f t="shared" ref="K9:K26" si="0">(H9*1.06)-J9</f>
        <v>0</v>
      </c>
      <c r="L9" s="72">
        <f t="shared" ref="L9:L26" si="1">MIN(I9,K9)</f>
        <v>0</v>
      </c>
      <c r="N9" s="224" t="s">
        <v>232</v>
      </c>
    </row>
    <row r="10" spans="1:256" x14ac:dyDescent="0.35">
      <c r="A10" s="89" t="s">
        <v>77</v>
      </c>
      <c r="B10" s="22"/>
      <c r="C10" s="22"/>
      <c r="D10" s="22"/>
      <c r="E10" s="281"/>
      <c r="F10" s="282"/>
      <c r="G10" s="22"/>
      <c r="H10" s="288"/>
      <c r="I10" s="90"/>
      <c r="J10" s="290"/>
      <c r="K10" s="90"/>
      <c r="L10" s="90"/>
    </row>
    <row r="11" spans="1:256" s="64" customFormat="1" ht="28" x14ac:dyDescent="0.35">
      <c r="A11" s="116" t="s">
        <v>78</v>
      </c>
      <c r="B11" s="117" t="s">
        <v>79</v>
      </c>
      <c r="C11" s="118"/>
      <c r="D11" s="119" t="s">
        <v>364</v>
      </c>
      <c r="E11" s="120"/>
      <c r="F11" s="121"/>
      <c r="G11" s="122" t="s">
        <v>80</v>
      </c>
      <c r="H11" s="97"/>
      <c r="I11" s="76">
        <f>(MIN(H11,F11*Premie_Bedragen!C9))</f>
        <v>0</v>
      </c>
      <c r="J11" s="97"/>
      <c r="K11" s="76">
        <f t="shared" si="0"/>
        <v>0</v>
      </c>
      <c r="L11" s="49">
        <f t="shared" si="1"/>
        <v>0</v>
      </c>
      <c r="N11" s="54" t="s">
        <v>81</v>
      </c>
    </row>
    <row r="12" spans="1:256" s="64" customFormat="1" x14ac:dyDescent="0.35">
      <c r="A12" s="112"/>
      <c r="B12" s="111" t="s">
        <v>82</v>
      </c>
      <c r="C12" s="123"/>
      <c r="D12" s="124" t="s">
        <v>211</v>
      </c>
      <c r="E12" s="114"/>
      <c r="F12" s="115"/>
      <c r="G12" s="113" t="s">
        <v>80</v>
      </c>
      <c r="H12" s="262"/>
      <c r="I12" s="75">
        <f>(MIN(H12,F12*Premie_Bedragen!C10))</f>
        <v>0</v>
      </c>
      <c r="J12" s="262"/>
      <c r="K12" s="75">
        <f t="shared" ref="K12" si="2">(H12*1.06)-J12</f>
        <v>0</v>
      </c>
      <c r="L12" s="72">
        <f t="shared" ref="L12" si="3">MIN(I12,K12)</f>
        <v>0</v>
      </c>
      <c r="N12" s="54"/>
    </row>
    <row r="13" spans="1:256" s="64" customFormat="1" ht="28" x14ac:dyDescent="0.35">
      <c r="A13" s="125" t="s">
        <v>83</v>
      </c>
      <c r="B13" s="126" t="s">
        <v>84</v>
      </c>
      <c r="C13" s="127"/>
      <c r="D13" s="128" t="s">
        <v>364</v>
      </c>
      <c r="E13" s="114"/>
      <c r="F13" s="115"/>
      <c r="G13" s="113" t="s">
        <v>80</v>
      </c>
      <c r="H13" s="262"/>
      <c r="I13" s="75">
        <f>(MIN(H13,F13*Premie_Bedragen!C11))</f>
        <v>0</v>
      </c>
      <c r="J13" s="262"/>
      <c r="K13" s="75">
        <f>(H13*1.06)-J13</f>
        <v>0</v>
      </c>
      <c r="L13" s="72">
        <f>MIN(I13,K13)</f>
        <v>0</v>
      </c>
      <c r="N13" s="54" t="s">
        <v>81</v>
      </c>
    </row>
    <row r="14" spans="1:256" s="64" customFormat="1" x14ac:dyDescent="0.35">
      <c r="A14" s="129"/>
      <c r="B14" s="130" t="s">
        <v>82</v>
      </c>
      <c r="C14" s="131"/>
      <c r="D14" s="132" t="s">
        <v>211</v>
      </c>
      <c r="E14" s="133"/>
      <c r="F14" s="134"/>
      <c r="G14" s="132" t="s">
        <v>80</v>
      </c>
      <c r="H14" s="263"/>
      <c r="I14" s="77">
        <f>(MIN(H14,F14*Premie_Bedragen!C12))</f>
        <v>0</v>
      </c>
      <c r="J14" s="263"/>
      <c r="K14" s="77">
        <f>(H14*1.06)-J14</f>
        <v>0</v>
      </c>
      <c r="L14" s="50">
        <f t="shared" ref="L14:L21" si="4">MIN(I14,K14)</f>
        <v>0</v>
      </c>
      <c r="N14" s="54"/>
    </row>
    <row r="15" spans="1:256" x14ac:dyDescent="0.35">
      <c r="A15" s="88" t="s">
        <v>85</v>
      </c>
      <c r="E15" s="283"/>
      <c r="F15" s="284"/>
      <c r="H15" s="289"/>
      <c r="J15" s="291"/>
    </row>
    <row r="16" spans="1:256" s="64" customFormat="1" ht="15" x14ac:dyDescent="0.35">
      <c r="A16" s="135" t="s">
        <v>86</v>
      </c>
      <c r="B16" s="117" t="s">
        <v>87</v>
      </c>
      <c r="C16" s="116"/>
      <c r="D16" s="122" t="s">
        <v>361</v>
      </c>
      <c r="E16" s="120"/>
      <c r="F16" s="121"/>
      <c r="G16" s="122" t="s">
        <v>80</v>
      </c>
      <c r="H16" s="97"/>
      <c r="I16" s="76">
        <f>(MIN(H16,F16*Premie_Bedragen!C14))</f>
        <v>0</v>
      </c>
      <c r="J16" s="97"/>
      <c r="K16" s="76">
        <f t="shared" ref="K16:K21" si="5">(H16*1.06)-J16</f>
        <v>0</v>
      </c>
      <c r="L16" s="49">
        <f t="shared" si="4"/>
        <v>0</v>
      </c>
      <c r="N16" s="54" t="s">
        <v>88</v>
      </c>
    </row>
    <row r="17" spans="1:14" s="64" customFormat="1" ht="28" x14ac:dyDescent="0.35">
      <c r="A17" s="125" t="s">
        <v>89</v>
      </c>
      <c r="B17" s="352" t="s">
        <v>90</v>
      </c>
      <c r="C17" s="353"/>
      <c r="D17" s="128" t="s">
        <v>362</v>
      </c>
      <c r="E17" s="114"/>
      <c r="F17" s="115"/>
      <c r="G17" s="113" t="s">
        <v>80</v>
      </c>
      <c r="H17" s="262"/>
      <c r="I17" s="75">
        <f>(MIN(H17,F17*Premie_Bedragen!C15))</f>
        <v>0</v>
      </c>
      <c r="J17" s="262"/>
      <c r="K17" s="75">
        <f t="shared" si="5"/>
        <v>0</v>
      </c>
      <c r="L17" s="72">
        <f t="shared" si="4"/>
        <v>0</v>
      </c>
      <c r="N17" s="54" t="s">
        <v>91</v>
      </c>
    </row>
    <row r="18" spans="1:14" s="64" customFormat="1" x14ac:dyDescent="0.35">
      <c r="A18" s="110"/>
      <c r="B18" s="111" t="s">
        <v>82</v>
      </c>
      <c r="C18" s="112"/>
      <c r="D18" s="113" t="s">
        <v>211</v>
      </c>
      <c r="E18" s="114"/>
      <c r="F18" s="115"/>
      <c r="G18" s="113" t="s">
        <v>80</v>
      </c>
      <c r="H18" s="262"/>
      <c r="I18" s="75">
        <f>(MIN(H18,F18*Premie_Bedragen!C16))</f>
        <v>0</v>
      </c>
      <c r="J18" s="262"/>
      <c r="K18" s="75">
        <f t="shared" si="5"/>
        <v>0</v>
      </c>
      <c r="L18" s="72">
        <f t="shared" si="4"/>
        <v>0</v>
      </c>
      <c r="N18" s="54"/>
    </row>
    <row r="19" spans="1:14" s="64" customFormat="1" ht="28" x14ac:dyDescent="0.35">
      <c r="A19" s="136" t="s">
        <v>92</v>
      </c>
      <c r="B19" s="352" t="s">
        <v>93</v>
      </c>
      <c r="C19" s="353"/>
      <c r="D19" s="128" t="s">
        <v>362</v>
      </c>
      <c r="E19" s="114"/>
      <c r="F19" s="115"/>
      <c r="G19" s="113" t="s">
        <v>80</v>
      </c>
      <c r="H19" s="262"/>
      <c r="I19" s="75">
        <f>(MIN(H19,F19*Premie_Bedragen!C17))</f>
        <v>0</v>
      </c>
      <c r="J19" s="262"/>
      <c r="K19" s="75">
        <f t="shared" si="5"/>
        <v>0</v>
      </c>
      <c r="L19" s="72">
        <f t="shared" si="4"/>
        <v>0</v>
      </c>
      <c r="N19" s="54" t="s">
        <v>91</v>
      </c>
    </row>
    <row r="20" spans="1:14" s="64" customFormat="1" x14ac:dyDescent="0.35">
      <c r="A20" s="110"/>
      <c r="B20" s="111" t="s">
        <v>82</v>
      </c>
      <c r="C20" s="112"/>
      <c r="D20" s="113" t="s">
        <v>211</v>
      </c>
      <c r="E20" s="114"/>
      <c r="F20" s="115"/>
      <c r="G20" s="113" t="s">
        <v>80</v>
      </c>
      <c r="H20" s="262"/>
      <c r="I20" s="75">
        <f>(MIN(H20,F20*Premie_Bedragen!C18))</f>
        <v>0</v>
      </c>
      <c r="J20" s="262"/>
      <c r="K20" s="75">
        <f t="shared" si="5"/>
        <v>0</v>
      </c>
      <c r="L20" s="72">
        <f t="shared" si="4"/>
        <v>0</v>
      </c>
      <c r="N20" s="54"/>
    </row>
    <row r="21" spans="1:14" s="64" customFormat="1" ht="32.25" customHeight="1" x14ac:dyDescent="0.35">
      <c r="A21" s="136" t="s">
        <v>94</v>
      </c>
      <c r="B21" s="352" t="s">
        <v>95</v>
      </c>
      <c r="C21" s="353"/>
      <c r="D21" s="128" t="s">
        <v>360</v>
      </c>
      <c r="E21" s="114"/>
      <c r="F21" s="115"/>
      <c r="G21" s="113" t="s">
        <v>80</v>
      </c>
      <c r="H21" s="262"/>
      <c r="I21" s="75">
        <f>(MIN(H21,F21*Premie_Bedragen!C19))</f>
        <v>0</v>
      </c>
      <c r="J21" s="262"/>
      <c r="K21" s="75">
        <f t="shared" si="5"/>
        <v>0</v>
      </c>
      <c r="L21" s="72">
        <f t="shared" si="4"/>
        <v>0</v>
      </c>
      <c r="N21" s="54"/>
    </row>
    <row r="22" spans="1:14" x14ac:dyDescent="0.35">
      <c r="A22" s="89" t="s">
        <v>96</v>
      </c>
      <c r="B22" s="22"/>
      <c r="C22" s="22"/>
      <c r="D22" s="22"/>
      <c r="E22" s="281"/>
      <c r="F22" s="282"/>
      <c r="G22" s="22"/>
      <c r="H22" s="288"/>
      <c r="I22" s="90"/>
      <c r="J22" s="290"/>
      <c r="K22" s="90"/>
      <c r="L22" s="90"/>
    </row>
    <row r="23" spans="1:14" s="64" customFormat="1" ht="15" x14ac:dyDescent="0.35">
      <c r="A23" s="138">
        <v>4</v>
      </c>
      <c r="B23" s="349" t="s">
        <v>97</v>
      </c>
      <c r="C23" s="350"/>
      <c r="D23" s="139" t="s">
        <v>363</v>
      </c>
      <c r="E23" s="140"/>
      <c r="F23" s="141"/>
      <c r="G23" s="139" t="s">
        <v>80</v>
      </c>
      <c r="H23" s="98"/>
      <c r="I23" s="91">
        <f>(MIN(H23,F23*Premie_Bedragen!C21))</f>
        <v>0</v>
      </c>
      <c r="J23" s="98"/>
      <c r="K23" s="91">
        <f t="shared" ref="K23" si="6">(H23*1.06)-J23</f>
        <v>0</v>
      </c>
      <c r="L23" s="92">
        <f t="shared" ref="L23" si="7">MIN(I23,K23)</f>
        <v>0</v>
      </c>
      <c r="N23" s="54" t="s">
        <v>353</v>
      </c>
    </row>
    <row r="24" spans="1:14" ht="25" customHeight="1" x14ac:dyDescent="0.35">
      <c r="A24" s="86" t="s">
        <v>98</v>
      </c>
      <c r="B24" s="37"/>
      <c r="C24" s="37"/>
      <c r="D24" s="37"/>
      <c r="E24" s="285"/>
      <c r="F24" s="285"/>
      <c r="G24" s="37"/>
      <c r="H24" s="37"/>
      <c r="I24" s="37"/>
      <c r="J24" s="285"/>
      <c r="K24" s="87"/>
      <c r="L24" s="87"/>
    </row>
    <row r="25" spans="1:14" x14ac:dyDescent="0.35">
      <c r="A25" s="93" t="s">
        <v>99</v>
      </c>
      <c r="B25" s="68"/>
      <c r="C25" s="68"/>
      <c r="D25" s="68"/>
      <c r="E25" s="286"/>
      <c r="F25" s="287"/>
      <c r="G25" s="68"/>
      <c r="H25" s="96"/>
      <c r="I25" s="95"/>
      <c r="J25" s="292"/>
      <c r="K25" s="95"/>
      <c r="L25" s="95"/>
    </row>
    <row r="26" spans="1:14" s="73" customFormat="1" x14ac:dyDescent="0.35">
      <c r="A26" s="110" t="s">
        <v>100</v>
      </c>
      <c r="B26" s="111" t="s">
        <v>101</v>
      </c>
      <c r="C26" s="112"/>
      <c r="D26" s="113" t="s">
        <v>102</v>
      </c>
      <c r="E26" s="114"/>
      <c r="F26" s="142"/>
      <c r="G26" s="113" t="s">
        <v>103</v>
      </c>
      <c r="H26" s="262"/>
      <c r="I26" s="75">
        <f>(MIN(H26,F26*Premie_Bedragen!C24))</f>
        <v>0</v>
      </c>
      <c r="J26" s="262"/>
      <c r="K26" s="75">
        <f t="shared" si="0"/>
        <v>0</v>
      </c>
      <c r="L26" s="72">
        <f t="shared" si="1"/>
        <v>0</v>
      </c>
      <c r="N26" s="54" t="s">
        <v>104</v>
      </c>
    </row>
    <row r="27" spans="1:14" s="73" customFormat="1" x14ac:dyDescent="0.35">
      <c r="A27" s="143"/>
      <c r="B27" s="144"/>
      <c r="C27" s="143" t="s">
        <v>105</v>
      </c>
      <c r="D27" s="113" t="s">
        <v>106</v>
      </c>
      <c r="E27" s="114"/>
      <c r="F27" s="115"/>
      <c r="G27" s="113" t="s">
        <v>107</v>
      </c>
      <c r="H27" s="262"/>
      <c r="I27" s="75" t="s">
        <v>108</v>
      </c>
      <c r="J27" s="262"/>
      <c r="K27" s="75"/>
      <c r="L27" s="74"/>
      <c r="N27" s="54" t="s">
        <v>109</v>
      </c>
    </row>
    <row r="28" spans="1:14" s="73" customFormat="1" x14ac:dyDescent="0.35">
      <c r="A28" s="143"/>
      <c r="B28" s="144"/>
      <c r="C28" s="143" t="s">
        <v>110</v>
      </c>
      <c r="D28" s="113" t="s">
        <v>106</v>
      </c>
      <c r="E28" s="114"/>
      <c r="F28" s="115"/>
      <c r="G28" s="113" t="s">
        <v>107</v>
      </c>
      <c r="H28" s="262"/>
      <c r="I28" s="75" t="s">
        <v>108</v>
      </c>
      <c r="J28" s="262"/>
      <c r="K28" s="75"/>
      <c r="L28" s="74"/>
      <c r="N28" s="54" t="s">
        <v>109</v>
      </c>
    </row>
    <row r="29" spans="1:14" s="73" customFormat="1" x14ac:dyDescent="0.35">
      <c r="A29" s="143"/>
      <c r="B29" s="144"/>
      <c r="C29" s="143" t="s">
        <v>111</v>
      </c>
      <c r="D29" s="113" t="s">
        <v>106</v>
      </c>
      <c r="E29" s="114"/>
      <c r="F29" s="115"/>
      <c r="G29" s="113" t="s">
        <v>107</v>
      </c>
      <c r="H29" s="262"/>
      <c r="I29" s="75" t="s">
        <v>108</v>
      </c>
      <c r="J29" s="262"/>
      <c r="K29" s="75"/>
      <c r="L29" s="74"/>
      <c r="N29" s="54" t="s">
        <v>109</v>
      </c>
    </row>
    <row r="30" spans="1:14" s="73" customFormat="1" x14ac:dyDescent="0.35">
      <c r="A30" s="143"/>
      <c r="B30" s="144"/>
      <c r="C30" s="143" t="s">
        <v>112</v>
      </c>
      <c r="D30" s="113" t="s">
        <v>106</v>
      </c>
      <c r="E30" s="114"/>
      <c r="F30" s="115"/>
      <c r="G30" s="113" t="s">
        <v>107</v>
      </c>
      <c r="H30" s="262"/>
      <c r="I30" s="75" t="s">
        <v>108</v>
      </c>
      <c r="J30" s="262"/>
      <c r="K30" s="75"/>
      <c r="L30" s="74"/>
      <c r="N30" s="54" t="s">
        <v>109</v>
      </c>
    </row>
    <row r="31" spans="1:14" s="64" customFormat="1" ht="15" customHeight="1" x14ac:dyDescent="0.35">
      <c r="A31" s="136" t="s">
        <v>113</v>
      </c>
      <c r="B31" s="347" t="s">
        <v>114</v>
      </c>
      <c r="C31" s="348"/>
      <c r="D31" s="137" t="s">
        <v>115</v>
      </c>
      <c r="E31" s="114"/>
      <c r="F31" s="142"/>
      <c r="G31" s="113" t="s">
        <v>103</v>
      </c>
      <c r="H31" s="262"/>
      <c r="I31" s="75">
        <f>(MIN(H31,F31*Premie_Bedragen!C25))</f>
        <v>0</v>
      </c>
      <c r="J31" s="262"/>
      <c r="K31" s="75">
        <f>(H31*1.06)-J31</f>
        <v>0</v>
      </c>
      <c r="L31" s="72">
        <f>MIN(I31,K31)</f>
        <v>0</v>
      </c>
      <c r="N31" s="54"/>
    </row>
    <row r="32" spans="1:14" s="64" customFormat="1" ht="45" customHeight="1" x14ac:dyDescent="0.35">
      <c r="A32" s="145" t="s">
        <v>116</v>
      </c>
      <c r="B32" s="347" t="s">
        <v>254</v>
      </c>
      <c r="C32" s="348"/>
      <c r="D32" s="137" t="s">
        <v>115</v>
      </c>
      <c r="E32" s="114"/>
      <c r="F32" s="142"/>
      <c r="G32" s="113" t="s">
        <v>103</v>
      </c>
      <c r="H32" s="262"/>
      <c r="I32" s="75">
        <f>(MIN(H32,F32*Premie_Bedragen!C26))</f>
        <v>0</v>
      </c>
      <c r="J32" s="262"/>
      <c r="K32" s="75">
        <f>(H32*1.06)-J32</f>
        <v>0</v>
      </c>
      <c r="L32" s="72">
        <f>MIN(I32,K32)</f>
        <v>0</v>
      </c>
      <c r="N32" s="54"/>
    </row>
    <row r="33" spans="1:14" s="64" customFormat="1" x14ac:dyDescent="0.35">
      <c r="A33" s="145" t="s">
        <v>118</v>
      </c>
      <c r="B33" s="347" t="s">
        <v>119</v>
      </c>
      <c r="C33" s="348"/>
      <c r="D33" s="137" t="s">
        <v>115</v>
      </c>
      <c r="E33" s="114"/>
      <c r="F33" s="142"/>
      <c r="G33" s="113" t="s">
        <v>103</v>
      </c>
      <c r="H33" s="262"/>
      <c r="I33" s="75">
        <f>(MIN(H33,F33*Premie_Bedragen!C27))</f>
        <v>0</v>
      </c>
      <c r="J33" s="262"/>
      <c r="K33" s="75">
        <f t="shared" ref="K33:K36" si="8">(H33*1.06)-J33</f>
        <v>0</v>
      </c>
      <c r="L33" s="72">
        <f t="shared" ref="L33:L36" si="9">MIN(I33,K33)</f>
        <v>0</v>
      </c>
      <c r="N33" s="54"/>
    </row>
    <row r="34" spans="1:14" s="64" customFormat="1" ht="45" customHeight="1" x14ac:dyDescent="0.35">
      <c r="A34" s="145" t="s">
        <v>120</v>
      </c>
      <c r="B34" s="347" t="s">
        <v>255</v>
      </c>
      <c r="C34" s="348"/>
      <c r="D34" s="137" t="s">
        <v>115</v>
      </c>
      <c r="E34" s="114"/>
      <c r="F34" s="142"/>
      <c r="G34" s="124" t="s">
        <v>207</v>
      </c>
      <c r="H34" s="262"/>
      <c r="I34" s="75">
        <f>(MIN(H34,F34*Premie_Bedragen!C28))</f>
        <v>0</v>
      </c>
      <c r="J34" s="262"/>
      <c r="K34" s="75">
        <f t="shared" si="8"/>
        <v>0</v>
      </c>
      <c r="L34" s="72">
        <f t="shared" si="9"/>
        <v>0</v>
      </c>
      <c r="N34" s="54"/>
    </row>
    <row r="35" spans="1:14" s="64" customFormat="1" x14ac:dyDescent="0.35">
      <c r="A35" s="145" t="s">
        <v>122</v>
      </c>
      <c r="B35" s="347" t="s">
        <v>123</v>
      </c>
      <c r="C35" s="348"/>
      <c r="D35" s="146" t="s">
        <v>115</v>
      </c>
      <c r="E35" s="114"/>
      <c r="F35" s="142"/>
      <c r="G35" s="113" t="s">
        <v>103</v>
      </c>
      <c r="H35" s="262"/>
      <c r="I35" s="75">
        <f>(MIN(H35,F35*Premie_Bedragen!C29))</f>
        <v>0</v>
      </c>
      <c r="J35" s="262"/>
      <c r="K35" s="75">
        <f t="shared" si="8"/>
        <v>0</v>
      </c>
      <c r="L35" s="72">
        <f t="shared" si="9"/>
        <v>0</v>
      </c>
      <c r="N35" s="54"/>
    </row>
    <row r="36" spans="1:14" s="64" customFormat="1" ht="45" customHeight="1" x14ac:dyDescent="0.35">
      <c r="A36" s="136" t="s">
        <v>124</v>
      </c>
      <c r="B36" s="359" t="s">
        <v>256</v>
      </c>
      <c r="C36" s="360"/>
      <c r="D36" s="137" t="s">
        <v>115</v>
      </c>
      <c r="E36" s="114"/>
      <c r="F36" s="142"/>
      <c r="G36" s="113" t="s">
        <v>103</v>
      </c>
      <c r="H36" s="262"/>
      <c r="I36" s="75">
        <f>(MIN(H36,F36*Premie_Bedragen!C30))</f>
        <v>0</v>
      </c>
      <c r="J36" s="262"/>
      <c r="K36" s="75">
        <f t="shared" si="8"/>
        <v>0</v>
      </c>
      <c r="L36" s="72">
        <f t="shared" si="9"/>
        <v>0</v>
      </c>
      <c r="N36" s="54"/>
    </row>
    <row r="37" spans="1:14" x14ac:dyDescent="0.35">
      <c r="A37" s="89" t="s">
        <v>126</v>
      </c>
      <c r="B37" s="22"/>
      <c r="C37" s="22"/>
      <c r="D37" s="22"/>
      <c r="E37" s="281"/>
      <c r="F37" s="282"/>
      <c r="G37" s="22"/>
      <c r="H37" s="288"/>
      <c r="I37" s="90"/>
      <c r="J37" s="290"/>
      <c r="K37" s="90"/>
      <c r="L37" s="90"/>
    </row>
    <row r="38" spans="1:14" s="64" customFormat="1" x14ac:dyDescent="0.35">
      <c r="A38" s="147" t="s">
        <v>127</v>
      </c>
      <c r="B38" s="361" t="s">
        <v>128</v>
      </c>
      <c r="C38" s="362"/>
      <c r="D38" s="150" t="s">
        <v>115</v>
      </c>
      <c r="E38" s="120"/>
      <c r="F38" s="151"/>
      <c r="G38" s="122" t="s">
        <v>103</v>
      </c>
      <c r="H38" s="97"/>
      <c r="I38" s="76">
        <f>(MIN(H38,F38*Premie_Bedragen!C32))</f>
        <v>0</v>
      </c>
      <c r="J38" s="97"/>
      <c r="K38" s="76">
        <f>(H38*1.06)-J38</f>
        <v>0</v>
      </c>
      <c r="L38" s="49">
        <f>MIN(I38,K38)</f>
        <v>0</v>
      </c>
      <c r="N38" s="54"/>
    </row>
    <row r="39" spans="1:14" s="64" customFormat="1" ht="45" customHeight="1" x14ac:dyDescent="0.35">
      <c r="A39" s="145" t="s">
        <v>130</v>
      </c>
      <c r="B39" s="347" t="s">
        <v>257</v>
      </c>
      <c r="C39" s="348"/>
      <c r="D39" s="146" t="s">
        <v>115</v>
      </c>
      <c r="E39" s="114"/>
      <c r="F39" s="142"/>
      <c r="G39" s="113" t="s">
        <v>103</v>
      </c>
      <c r="H39" s="262"/>
      <c r="I39" s="75">
        <f>(MIN(H39,F39*Premie_Bedragen!C33))</f>
        <v>0</v>
      </c>
      <c r="J39" s="262"/>
      <c r="K39" s="75">
        <f t="shared" ref="K39:K43" si="10">(H39*1.06)-J39</f>
        <v>0</v>
      </c>
      <c r="L39" s="72">
        <f t="shared" ref="L39:L43" si="11">MIN(I39,K39)</f>
        <v>0</v>
      </c>
      <c r="N39" s="54"/>
    </row>
    <row r="40" spans="1:14" s="64" customFormat="1" x14ac:dyDescent="0.35">
      <c r="A40" s="145" t="s">
        <v>132</v>
      </c>
      <c r="B40" s="345" t="s">
        <v>133</v>
      </c>
      <c r="C40" s="346"/>
      <c r="D40" s="146" t="s">
        <v>115</v>
      </c>
      <c r="E40" s="114"/>
      <c r="F40" s="142"/>
      <c r="G40" s="113" t="s">
        <v>103</v>
      </c>
      <c r="H40" s="262"/>
      <c r="I40" s="75">
        <f>(MIN(H40,F40*Premie_Bedragen!C34))</f>
        <v>0</v>
      </c>
      <c r="J40" s="262"/>
      <c r="K40" s="75">
        <f t="shared" si="10"/>
        <v>0</v>
      </c>
      <c r="L40" s="72">
        <f t="shared" si="11"/>
        <v>0</v>
      </c>
      <c r="N40" s="54"/>
    </row>
    <row r="41" spans="1:14" s="64" customFormat="1" ht="45" customHeight="1" x14ac:dyDescent="0.35">
      <c r="A41" s="145" t="s">
        <v>134</v>
      </c>
      <c r="B41" s="347" t="s">
        <v>258</v>
      </c>
      <c r="C41" s="348"/>
      <c r="D41" s="152" t="s">
        <v>115</v>
      </c>
      <c r="E41" s="114"/>
      <c r="F41" s="142"/>
      <c r="G41" s="113" t="s">
        <v>103</v>
      </c>
      <c r="H41" s="262"/>
      <c r="I41" s="75">
        <f>(MIN(H41,F41*Premie_Bedragen!C35))</f>
        <v>0</v>
      </c>
      <c r="J41" s="262"/>
      <c r="K41" s="75">
        <f t="shared" si="10"/>
        <v>0</v>
      </c>
      <c r="L41" s="72">
        <f t="shared" si="11"/>
        <v>0</v>
      </c>
      <c r="N41" s="54"/>
    </row>
    <row r="42" spans="1:14" s="64" customFormat="1" ht="15" customHeight="1" x14ac:dyDescent="0.35">
      <c r="A42" s="145" t="s">
        <v>136</v>
      </c>
      <c r="B42" s="347" t="s">
        <v>137</v>
      </c>
      <c r="C42" s="348"/>
      <c r="D42" s="137" t="s">
        <v>115</v>
      </c>
      <c r="E42" s="114"/>
      <c r="F42" s="142"/>
      <c r="G42" s="113" t="s">
        <v>103</v>
      </c>
      <c r="H42" s="262"/>
      <c r="I42" s="75">
        <f>(MIN(H42,F42*Premie_Bedragen!C36))</f>
        <v>0</v>
      </c>
      <c r="J42" s="262"/>
      <c r="K42" s="75">
        <f t="shared" si="10"/>
        <v>0</v>
      </c>
      <c r="L42" s="72">
        <f t="shared" si="11"/>
        <v>0</v>
      </c>
      <c r="N42" s="54"/>
    </row>
    <row r="43" spans="1:14" s="64" customFormat="1" ht="45" customHeight="1" x14ac:dyDescent="0.35">
      <c r="A43" s="136" t="s">
        <v>138</v>
      </c>
      <c r="B43" s="359" t="s">
        <v>259</v>
      </c>
      <c r="C43" s="360"/>
      <c r="D43" s="137" t="s">
        <v>115</v>
      </c>
      <c r="E43" s="114"/>
      <c r="F43" s="142"/>
      <c r="G43" s="113" t="s">
        <v>103</v>
      </c>
      <c r="H43" s="262"/>
      <c r="I43" s="75">
        <f>(MIN(H43,F43*Premie_Bedragen!C37))</f>
        <v>0</v>
      </c>
      <c r="J43" s="262"/>
      <c r="K43" s="75">
        <f t="shared" si="10"/>
        <v>0</v>
      </c>
      <c r="L43" s="72">
        <f t="shared" si="11"/>
        <v>0</v>
      </c>
      <c r="N43" s="54"/>
    </row>
    <row r="44" spans="1:14" x14ac:dyDescent="0.35">
      <c r="A44" s="89" t="s">
        <v>140</v>
      </c>
      <c r="B44" s="22"/>
      <c r="C44" s="22"/>
      <c r="D44" s="22"/>
      <c r="E44" s="281"/>
      <c r="F44" s="282"/>
      <c r="G44" s="22"/>
      <c r="H44" s="288"/>
      <c r="I44" s="90"/>
      <c r="J44" s="290"/>
      <c r="K44" s="90"/>
      <c r="L44" s="90"/>
    </row>
    <row r="45" spans="1:14" s="64" customFormat="1" ht="30" customHeight="1" x14ac:dyDescent="0.35">
      <c r="A45" s="147" t="s">
        <v>141</v>
      </c>
      <c r="B45" s="170" t="s">
        <v>220</v>
      </c>
      <c r="C45" s="225"/>
      <c r="D45" s="226" t="s">
        <v>115</v>
      </c>
      <c r="E45" s="227"/>
      <c r="F45" s="228"/>
      <c r="G45" s="172" t="s">
        <v>233</v>
      </c>
      <c r="H45" s="97"/>
      <c r="I45" s="76">
        <f>(MIN(H45,F45*Premie_Bedragen!C39))</f>
        <v>0</v>
      </c>
      <c r="J45" s="97"/>
      <c r="K45" s="76">
        <f t="shared" ref="K45" si="12">(H45*1.06)-J45</f>
        <v>0</v>
      </c>
      <c r="L45" s="49">
        <f t="shared" ref="L45" si="13">MIN(I45,K45)</f>
        <v>0</v>
      </c>
      <c r="N45" s="54"/>
    </row>
    <row r="46" spans="1:14" s="64" customFormat="1" ht="30" customHeight="1" x14ac:dyDescent="0.35">
      <c r="A46" s="145" t="s">
        <v>142</v>
      </c>
      <c r="B46" s="347" t="s">
        <v>143</v>
      </c>
      <c r="C46" s="348"/>
      <c r="D46" s="229" t="s">
        <v>115</v>
      </c>
      <c r="E46" s="230"/>
      <c r="F46" s="231"/>
      <c r="G46" s="173" t="s">
        <v>234</v>
      </c>
      <c r="H46" s="262"/>
      <c r="I46" s="75">
        <f>(MIN(H46,F46*Premie_Bedragen!C40))</f>
        <v>0</v>
      </c>
      <c r="J46" s="262"/>
      <c r="K46" s="75">
        <f t="shared" ref="K46:K49" si="14">(H46*1.06)-J46</f>
        <v>0</v>
      </c>
      <c r="L46" s="72">
        <f t="shared" ref="L46:L49" si="15">MIN(I46,K46)</f>
        <v>0</v>
      </c>
      <c r="N46" s="54"/>
    </row>
    <row r="47" spans="1:14" s="64" customFormat="1" ht="28.5" customHeight="1" x14ac:dyDescent="0.35">
      <c r="A47" s="125" t="s">
        <v>144</v>
      </c>
      <c r="B47" s="347" t="s">
        <v>222</v>
      </c>
      <c r="C47" s="348"/>
      <c r="D47" s="367" t="s">
        <v>115</v>
      </c>
      <c r="E47" s="230"/>
      <c r="F47" s="231"/>
      <c r="G47" s="173" t="s">
        <v>207</v>
      </c>
      <c r="H47" s="262"/>
      <c r="I47" s="75">
        <f>MIN(H47,IF(AND(F47&gt;=2,F47&lt;=10),Premie_Bedragen!C$41+Premie_Bedragen!C$42*(F47-1),IF(AND(F47&gt;=11,F47&lt;=30),Premie_Bedragen!C$43+Premie_Bedragen!C$44*(F47-10),IF(AND(F47&gt;30,F47&lt;62),Premie_Bedragen!C$45+Premie_Bedragen!C$46*(F47-30),IF(F47&gt;=62,47000,0)))))</f>
        <v>0</v>
      </c>
      <c r="J47" s="262"/>
      <c r="K47" s="75">
        <f t="shared" si="14"/>
        <v>0</v>
      </c>
      <c r="L47" s="72">
        <f t="shared" si="15"/>
        <v>0</v>
      </c>
      <c r="N47" s="54"/>
    </row>
    <row r="48" spans="1:14" s="64" customFormat="1" ht="28.5" customHeight="1" x14ac:dyDescent="0.35">
      <c r="A48" s="112"/>
      <c r="B48" s="363" t="s">
        <v>221</v>
      </c>
      <c r="C48" s="364"/>
      <c r="D48" s="368"/>
      <c r="E48" s="230"/>
      <c r="F48" s="231"/>
      <c r="G48" s="173" t="s">
        <v>207</v>
      </c>
      <c r="H48" s="262"/>
      <c r="I48" s="75">
        <f>MIN(H48,IF(AND(F48&gt;=2,F48&lt;=10),Premie_Bedragen!C$41+Premie_Bedragen!C$42*(F48-1),IF(AND(F48&gt;=11,F48&lt;=30),Premie_Bedragen!C$43+Premie_Bedragen!C$44*(F48-10),IF(AND(F48&gt;30,F48&lt;62),Premie_Bedragen!C$45+Premie_Bedragen!C$46*(F48-30),IF(F48&gt;=62,47000,0)))))</f>
        <v>0</v>
      </c>
      <c r="J48" s="262"/>
      <c r="K48" s="75">
        <f t="shared" ref="K48" si="16">(H48*1.06)-J48</f>
        <v>0</v>
      </c>
      <c r="L48" s="72">
        <f t="shared" ref="L48" si="17">MIN(I48,K48)</f>
        <v>0</v>
      </c>
      <c r="N48" s="54"/>
    </row>
    <row r="49" spans="1:14" s="64" customFormat="1" ht="28.5" customHeight="1" x14ac:dyDescent="0.35">
      <c r="A49" s="131"/>
      <c r="B49" s="357" t="s">
        <v>221</v>
      </c>
      <c r="C49" s="358"/>
      <c r="D49" s="369"/>
      <c r="E49" s="230"/>
      <c r="F49" s="231"/>
      <c r="G49" s="173" t="s">
        <v>207</v>
      </c>
      <c r="H49" s="262"/>
      <c r="I49" s="75">
        <f>MIN(H49,IF(AND(F49&gt;=2,F49&lt;=10),Premie_Bedragen!C$41+Premie_Bedragen!C$42*(F49-1),IF(AND(F49&gt;=11,F49&lt;=30),Premie_Bedragen!C$43+Premie_Bedragen!C$44*(F49-10),IF(AND(F49&gt;30,F49&lt;62),Premie_Bedragen!C$45+Premie_Bedragen!C$46*(F49-30),IF(F49&gt;=62,47000,0)))))</f>
        <v>0</v>
      </c>
      <c r="J49" s="262"/>
      <c r="K49" s="75">
        <f t="shared" si="14"/>
        <v>0</v>
      </c>
      <c r="L49" s="72">
        <f t="shared" si="15"/>
        <v>0</v>
      </c>
      <c r="N49" s="54"/>
    </row>
    <row r="50" spans="1:14" x14ac:dyDescent="0.35">
      <c r="A50" s="89" t="s">
        <v>145</v>
      </c>
      <c r="B50" s="22"/>
      <c r="C50" s="22"/>
      <c r="D50" s="22"/>
      <c r="E50" s="281"/>
      <c r="F50" s="282"/>
      <c r="G50" s="22"/>
      <c r="H50" s="288"/>
      <c r="I50" s="90"/>
      <c r="J50" s="290"/>
      <c r="K50" s="90"/>
      <c r="L50" s="90"/>
    </row>
    <row r="51" spans="1:14" s="64" customFormat="1" ht="30" customHeight="1" x14ac:dyDescent="0.35">
      <c r="A51" s="147" t="s">
        <v>146</v>
      </c>
      <c r="B51" s="148" t="s">
        <v>147</v>
      </c>
      <c r="C51" s="149"/>
      <c r="D51" s="176" t="s">
        <v>247</v>
      </c>
      <c r="E51" s="120"/>
      <c r="F51" s="151"/>
      <c r="G51" s="122" t="s">
        <v>148</v>
      </c>
      <c r="H51" s="97"/>
      <c r="I51" s="75">
        <f>(MIN(H51,F51*Premie_Bedragen!C48))</f>
        <v>0</v>
      </c>
      <c r="J51" s="97"/>
      <c r="K51" s="75">
        <f t="shared" ref="K51:K52" si="18">(H51*1.06)-J51</f>
        <v>0</v>
      </c>
      <c r="L51" s="72">
        <f t="shared" ref="L51:L52" si="19">MIN(I51,K51)</f>
        <v>0</v>
      </c>
      <c r="N51" s="54" t="s">
        <v>208</v>
      </c>
    </row>
    <row r="52" spans="1:14" s="64" customFormat="1" ht="30" customHeight="1" x14ac:dyDescent="0.35">
      <c r="A52" s="145" t="s">
        <v>149</v>
      </c>
      <c r="B52" s="378" t="s">
        <v>150</v>
      </c>
      <c r="C52" s="379"/>
      <c r="D52" s="146" t="s">
        <v>217</v>
      </c>
      <c r="E52" s="114"/>
      <c r="F52" s="142"/>
      <c r="G52" s="113" t="s">
        <v>151</v>
      </c>
      <c r="H52" s="262"/>
      <c r="I52" s="75">
        <f>(MIN(H52,F52*Premie_Bedragen!C49))</f>
        <v>0</v>
      </c>
      <c r="J52" s="262"/>
      <c r="K52" s="75">
        <f t="shared" si="18"/>
        <v>0</v>
      </c>
      <c r="L52" s="72">
        <f t="shared" si="19"/>
        <v>0</v>
      </c>
      <c r="N52" s="224" t="s">
        <v>235</v>
      </c>
    </row>
    <row r="53" spans="1:14" x14ac:dyDescent="0.35">
      <c r="A53" s="89" t="s">
        <v>152</v>
      </c>
      <c r="B53" s="22"/>
      <c r="C53" s="22"/>
      <c r="D53" s="22"/>
      <c r="E53" s="281"/>
      <c r="F53" s="282"/>
      <c r="G53" s="22"/>
      <c r="H53" s="288"/>
      <c r="I53" s="90"/>
      <c r="J53" s="290"/>
      <c r="K53" s="90"/>
      <c r="L53" s="90"/>
    </row>
    <row r="54" spans="1:14" s="64" customFormat="1" x14ac:dyDescent="0.35">
      <c r="A54" s="136" t="s">
        <v>153</v>
      </c>
      <c r="B54" s="153" t="s">
        <v>154</v>
      </c>
      <c r="C54" s="154"/>
      <c r="D54" s="152" t="s">
        <v>115</v>
      </c>
      <c r="E54" s="114"/>
      <c r="F54" s="142"/>
      <c r="G54" s="113" t="s">
        <v>129</v>
      </c>
      <c r="H54" s="262"/>
      <c r="I54" s="75">
        <f>(MIN(H54,F54*Premie_Bedragen!C51))</f>
        <v>0</v>
      </c>
      <c r="J54" s="97"/>
      <c r="K54" s="75">
        <f t="shared" ref="K54:K55" si="20">(H54*1.06)-J54</f>
        <v>0</v>
      </c>
      <c r="L54" s="72">
        <f t="shared" ref="L54" si="21">MIN(I54,K54)</f>
        <v>0</v>
      </c>
      <c r="N54" s="54"/>
    </row>
    <row r="55" spans="1:14" s="64" customFormat="1" ht="45" customHeight="1" x14ac:dyDescent="0.35">
      <c r="A55" s="175" t="s">
        <v>155</v>
      </c>
      <c r="B55" s="347" t="s">
        <v>236</v>
      </c>
      <c r="C55" s="348"/>
      <c r="D55" s="152" t="s">
        <v>115</v>
      </c>
      <c r="E55" s="114"/>
      <c r="F55" s="142"/>
      <c r="G55" s="113" t="s">
        <v>129</v>
      </c>
      <c r="H55" s="262"/>
      <c r="I55" s="75">
        <f>(MIN(H55,F55*Premie_Bedragen!C52))</f>
        <v>0</v>
      </c>
      <c r="J55" s="262"/>
      <c r="K55" s="75">
        <f t="shared" si="20"/>
        <v>0</v>
      </c>
      <c r="L55" s="72">
        <f>MIN(I55,K55)</f>
        <v>0</v>
      </c>
      <c r="N55" s="54"/>
    </row>
    <row r="56" spans="1:14" s="64" customFormat="1" ht="30" customHeight="1" x14ac:dyDescent="0.35">
      <c r="A56" s="136" t="s">
        <v>210</v>
      </c>
      <c r="B56" s="365" t="s">
        <v>238</v>
      </c>
      <c r="C56" s="366"/>
      <c r="D56" s="152" t="s">
        <v>115</v>
      </c>
      <c r="E56" s="114"/>
      <c r="F56" s="142"/>
      <c r="G56" s="113" t="s">
        <v>80</v>
      </c>
      <c r="H56" s="262"/>
      <c r="I56" s="75">
        <f>(MIN(H56,IF(F56&lt;=5,F56*Premie_Bedragen!C53,5*Premie_Bedragen!C53+(F56-5)*Premie_Bedragen!C54)))</f>
        <v>0</v>
      </c>
      <c r="J56" s="262"/>
      <c r="K56" s="75">
        <f t="shared" ref="K56" si="22">(H56*1.06)-J56</f>
        <v>0</v>
      </c>
      <c r="L56" s="72">
        <f t="shared" ref="L56" si="23">MIN(I56,K56)</f>
        <v>0</v>
      </c>
      <c r="N56" s="54"/>
    </row>
    <row r="57" spans="1:14" ht="30" customHeight="1" x14ac:dyDescent="0.35">
      <c r="A57" s="370" t="s">
        <v>237</v>
      </c>
      <c r="B57" s="374" t="s">
        <v>239</v>
      </c>
      <c r="C57" s="375"/>
      <c r="D57" s="372" t="s">
        <v>115</v>
      </c>
      <c r="E57" s="114"/>
      <c r="F57" s="142"/>
      <c r="G57" s="113" t="s">
        <v>80</v>
      </c>
      <c r="H57" s="380"/>
      <c r="I57" s="382">
        <f>(MIN(H57,F58*2750,IF(F57&lt;=5,F57*Premie_Bedragen!C55,5*Premie_Bedragen!C55+(F57-5)*Premie_Bedragen!C56)))</f>
        <v>0</v>
      </c>
      <c r="J57" s="384"/>
      <c r="K57" s="382">
        <f t="shared" ref="K57" si="24">(H57*1.06)-J57</f>
        <v>0</v>
      </c>
      <c r="L57" s="386">
        <f>MIN(I57,K57)</f>
        <v>0</v>
      </c>
    </row>
    <row r="58" spans="1:14" ht="30" customHeight="1" x14ac:dyDescent="0.35">
      <c r="A58" s="371"/>
      <c r="B58" s="376"/>
      <c r="C58" s="377"/>
      <c r="D58" s="373"/>
      <c r="E58" s="114"/>
      <c r="F58" s="142"/>
      <c r="G58" s="113" t="s">
        <v>241</v>
      </c>
      <c r="H58" s="381"/>
      <c r="I58" s="383"/>
      <c r="J58" s="385"/>
      <c r="K58" s="383"/>
      <c r="L58" s="387"/>
    </row>
    <row r="59" spans="1:14" x14ac:dyDescent="0.35">
      <c r="A59" s="89" t="s">
        <v>156</v>
      </c>
      <c r="B59" s="22"/>
      <c r="C59" s="22"/>
      <c r="D59" s="22"/>
      <c r="E59" s="281"/>
      <c r="F59" s="282"/>
      <c r="G59" s="22"/>
      <c r="H59" s="288"/>
      <c r="I59" s="90"/>
      <c r="J59" s="290"/>
      <c r="K59" s="90"/>
      <c r="L59" s="90"/>
    </row>
    <row r="60" spans="1:14" s="64" customFormat="1" x14ac:dyDescent="0.35">
      <c r="A60" s="145" t="s">
        <v>157</v>
      </c>
      <c r="B60" s="153" t="s">
        <v>158</v>
      </c>
      <c r="C60" s="154"/>
      <c r="D60" s="152" t="s">
        <v>212</v>
      </c>
      <c r="E60" s="114"/>
      <c r="F60" s="142"/>
      <c r="G60" s="113" t="s">
        <v>129</v>
      </c>
      <c r="H60" s="262"/>
      <c r="I60" s="75">
        <f>(MIN(H60,F60*Premie_Bedragen!C58))</f>
        <v>0</v>
      </c>
      <c r="J60" s="262"/>
      <c r="K60" s="75">
        <f t="shared" ref="K60:K61" si="25">(H60*1.06)-J60</f>
        <v>0</v>
      </c>
      <c r="L60" s="72">
        <f t="shared" ref="L60:L61" si="26">MIN(I60,K60)</f>
        <v>0</v>
      </c>
      <c r="N60" s="54" t="s">
        <v>159</v>
      </c>
    </row>
    <row r="61" spans="1:14" s="64" customFormat="1" x14ac:dyDescent="0.35">
      <c r="A61" s="145" t="s">
        <v>160</v>
      </c>
      <c r="B61" s="153" t="s">
        <v>161</v>
      </c>
      <c r="C61" s="154"/>
      <c r="D61" s="152" t="s">
        <v>212</v>
      </c>
      <c r="E61" s="114"/>
      <c r="F61" s="142"/>
      <c r="G61" s="113" t="s">
        <v>129</v>
      </c>
      <c r="H61" s="262"/>
      <c r="I61" s="75">
        <f>(MIN(H61,F61*Premie_Bedragen!C59))</f>
        <v>0</v>
      </c>
      <c r="J61" s="262"/>
      <c r="K61" s="75">
        <f t="shared" si="25"/>
        <v>0</v>
      </c>
      <c r="L61" s="72">
        <f t="shared" si="26"/>
        <v>0</v>
      </c>
      <c r="N61" s="54"/>
    </row>
    <row r="62" spans="1:14" x14ac:dyDescent="0.35">
      <c r="A62" s="89" t="s">
        <v>162</v>
      </c>
      <c r="B62" s="22"/>
      <c r="C62" s="22"/>
      <c r="D62" s="22"/>
      <c r="E62" s="281"/>
      <c r="F62" s="282"/>
      <c r="G62" s="22"/>
      <c r="H62" s="288"/>
      <c r="I62" s="90"/>
      <c r="J62" s="290"/>
      <c r="K62" s="90"/>
      <c r="L62" s="90"/>
    </row>
    <row r="63" spans="1:14" s="64" customFormat="1" ht="30" customHeight="1" x14ac:dyDescent="0.35">
      <c r="A63" s="138" t="s">
        <v>163</v>
      </c>
      <c r="B63" s="349" t="s">
        <v>164</v>
      </c>
      <c r="C63" s="350"/>
      <c r="D63" s="139" t="s">
        <v>115</v>
      </c>
      <c r="E63" s="140"/>
      <c r="F63" s="155"/>
      <c r="G63" s="139" t="s">
        <v>242</v>
      </c>
      <c r="H63" s="98"/>
      <c r="I63" s="91">
        <f>(MIN(H63,F63*Premie_Bedragen!C61))</f>
        <v>0</v>
      </c>
      <c r="J63" s="98"/>
      <c r="K63" s="91">
        <f t="shared" ref="K63" si="27">(H63*1.06)-J63</f>
        <v>0</v>
      </c>
      <c r="L63" s="92">
        <f t="shared" ref="L63" si="28">MIN(I63,K63)</f>
        <v>0</v>
      </c>
      <c r="N63" s="54" t="s">
        <v>165</v>
      </c>
    </row>
    <row r="64" spans="1:14" ht="25" customHeight="1" x14ac:dyDescent="0.35">
      <c r="A64" s="86" t="s">
        <v>368</v>
      </c>
      <c r="B64" s="37"/>
      <c r="C64" s="37"/>
      <c r="D64" s="37"/>
      <c r="E64" s="37"/>
      <c r="F64" s="37"/>
      <c r="G64" s="37"/>
      <c r="H64" s="37"/>
      <c r="I64" s="37"/>
      <c r="J64" s="37"/>
      <c r="K64" s="87"/>
      <c r="L64" s="87"/>
    </row>
    <row r="65" spans="1:14" s="64" customFormat="1" ht="30" customHeight="1" x14ac:dyDescent="0.35">
      <c r="A65" s="147" t="s">
        <v>167</v>
      </c>
      <c r="B65" s="170" t="s">
        <v>245</v>
      </c>
      <c r="C65" s="149"/>
      <c r="D65" s="150" t="s">
        <v>168</v>
      </c>
      <c r="E65" s="293" t="s">
        <v>267</v>
      </c>
      <c r="F65" s="151"/>
      <c r="G65" s="172" t="s">
        <v>233</v>
      </c>
      <c r="H65" s="299" t="s">
        <v>267</v>
      </c>
      <c r="I65" s="76">
        <f>(MIN(H65,F65*Premie_Bedragen!C63))</f>
        <v>0</v>
      </c>
      <c r="J65" s="303" t="s">
        <v>268</v>
      </c>
      <c r="K65" s="232" t="s">
        <v>269</v>
      </c>
      <c r="L65" s="49">
        <f t="shared" ref="L65:L68" si="29">MIN(I65,K65)</f>
        <v>0</v>
      </c>
      <c r="N65" s="354" t="s">
        <v>270</v>
      </c>
    </row>
    <row r="66" spans="1:14" s="64" customFormat="1" ht="30" customHeight="1" x14ac:dyDescent="0.35">
      <c r="A66" s="145" t="s">
        <v>169</v>
      </c>
      <c r="B66" s="171" t="s">
        <v>246</v>
      </c>
      <c r="C66" s="154"/>
      <c r="D66" s="152" t="s">
        <v>168</v>
      </c>
      <c r="E66" s="294" t="s">
        <v>267</v>
      </c>
      <c r="F66" s="142"/>
      <c r="G66" s="173" t="s">
        <v>233</v>
      </c>
      <c r="H66" s="300" t="s">
        <v>267</v>
      </c>
      <c r="I66" s="75">
        <f>(MIN(H66,F66*Premie_Bedragen!C64))</f>
        <v>0</v>
      </c>
      <c r="J66" s="304" t="s">
        <v>268</v>
      </c>
      <c r="K66" s="233" t="s">
        <v>269</v>
      </c>
      <c r="L66" s="72">
        <f t="shared" si="29"/>
        <v>0</v>
      </c>
      <c r="N66" s="354"/>
    </row>
    <row r="67" spans="1:14" s="64" customFormat="1" ht="30" customHeight="1" x14ac:dyDescent="0.35">
      <c r="A67" s="145" t="s">
        <v>170</v>
      </c>
      <c r="B67" s="153" t="s">
        <v>171</v>
      </c>
      <c r="C67" s="154"/>
      <c r="D67" s="152" t="s">
        <v>168</v>
      </c>
      <c r="E67" s="294" t="s">
        <v>267</v>
      </c>
      <c r="F67" s="142"/>
      <c r="G67" s="173" t="s">
        <v>242</v>
      </c>
      <c r="H67" s="300" t="s">
        <v>267</v>
      </c>
      <c r="I67" s="75">
        <f>(MIN(H67,F67*Premie_Bedragen!C65))</f>
        <v>0</v>
      </c>
      <c r="J67" s="304" t="s">
        <v>268</v>
      </c>
      <c r="K67" s="233" t="s">
        <v>269</v>
      </c>
      <c r="L67" s="72">
        <f t="shared" si="29"/>
        <v>0</v>
      </c>
      <c r="N67" s="354"/>
    </row>
    <row r="68" spans="1:14" s="64" customFormat="1" ht="30" customHeight="1" x14ac:dyDescent="0.35">
      <c r="A68" s="156" t="s">
        <v>172</v>
      </c>
      <c r="B68" s="130" t="s">
        <v>173</v>
      </c>
      <c r="C68" s="131"/>
      <c r="D68" s="132" t="s">
        <v>168</v>
      </c>
      <c r="E68" s="295" t="s">
        <v>267</v>
      </c>
      <c r="F68" s="157"/>
      <c r="G68" s="174" t="s">
        <v>242</v>
      </c>
      <c r="H68" s="301" t="s">
        <v>267</v>
      </c>
      <c r="I68" s="77">
        <f>(MIN(H68,F68*Premie_Bedragen!C66))</f>
        <v>0</v>
      </c>
      <c r="J68" s="305" t="s">
        <v>268</v>
      </c>
      <c r="K68" s="234" t="s">
        <v>269</v>
      </c>
      <c r="L68" s="50">
        <f t="shared" si="29"/>
        <v>0</v>
      </c>
      <c r="N68" s="354"/>
    </row>
    <row r="69" spans="1:14" ht="5.15" customHeight="1" x14ac:dyDescent="0.35">
      <c r="E69" s="296"/>
      <c r="H69" s="302"/>
      <c r="J69" s="306"/>
    </row>
    <row r="70" spans="1:14" ht="25" customHeight="1" x14ac:dyDescent="0.35">
      <c r="A70" s="86" t="s">
        <v>359</v>
      </c>
      <c r="B70" s="37"/>
      <c r="C70" s="37"/>
      <c r="D70" s="37"/>
      <c r="E70" s="297"/>
      <c r="F70" s="37"/>
      <c r="G70" s="37"/>
      <c r="H70" s="297"/>
      <c r="I70" s="37"/>
      <c r="J70" s="297"/>
      <c r="K70" s="87"/>
      <c r="L70" s="87"/>
    </row>
    <row r="71" spans="1:14" s="64" customFormat="1" ht="30" customHeight="1" x14ac:dyDescent="0.3">
      <c r="A71" s="147" t="s">
        <v>351</v>
      </c>
      <c r="B71" s="170" t="s">
        <v>352</v>
      </c>
      <c r="C71" s="149"/>
      <c r="D71" s="150"/>
      <c r="E71" s="293" t="s">
        <v>267</v>
      </c>
      <c r="F71" s="298" t="s">
        <v>267</v>
      </c>
      <c r="G71" s="172" t="s">
        <v>267</v>
      </c>
      <c r="H71" s="299" t="s">
        <v>267</v>
      </c>
      <c r="I71" s="76">
        <f>'Raming SES premie'!I26</f>
        <v>0</v>
      </c>
      <c r="J71" s="307" t="s">
        <v>268</v>
      </c>
      <c r="K71" s="232" t="s">
        <v>269</v>
      </c>
      <c r="L71" s="49">
        <f t="shared" ref="L71" si="30">MIN(I71,K71)</f>
        <v>0</v>
      </c>
      <c r="N71" s="4"/>
    </row>
    <row r="72" spans="1:14" ht="20.149999999999999" customHeight="1" x14ac:dyDescent="0.35">
      <c r="A72" s="101"/>
      <c r="B72" s="102"/>
      <c r="C72" s="102"/>
      <c r="D72" s="102"/>
      <c r="E72" s="102"/>
      <c r="F72" s="102"/>
      <c r="G72" s="102"/>
      <c r="H72" s="103"/>
      <c r="I72" s="104"/>
      <c r="J72" s="104"/>
      <c r="K72" s="105" t="s">
        <v>174</v>
      </c>
      <c r="L72" s="100">
        <f>SUM(L8:L71)</f>
        <v>0</v>
      </c>
    </row>
    <row r="73" spans="1:14" ht="5.15" customHeight="1" x14ac:dyDescent="0.35"/>
    <row r="74" spans="1:14" ht="15.75" customHeight="1" x14ac:dyDescent="0.35">
      <c r="A74" s="54"/>
      <c r="C74" s="37"/>
      <c r="D74" s="37"/>
      <c r="E74" s="37"/>
      <c r="F74" s="37"/>
      <c r="G74" s="37"/>
      <c r="H74" s="37"/>
      <c r="I74" s="81" t="s">
        <v>175</v>
      </c>
      <c r="J74" s="80">
        <f>Aanvraagformulier!D59</f>
        <v>0</v>
      </c>
      <c r="K74" s="83" t="s">
        <v>176</v>
      </c>
      <c r="L74" s="65">
        <f>L72*0.8</f>
        <v>0</v>
      </c>
    </row>
    <row r="75" spans="1:14" ht="15" customHeight="1" x14ac:dyDescent="0.35">
      <c r="A75" s="54"/>
      <c r="C75" s="37"/>
      <c r="D75" s="37"/>
      <c r="E75" s="37"/>
      <c r="F75" s="37"/>
      <c r="G75" s="37"/>
      <c r="H75" s="37"/>
      <c r="I75" s="37"/>
      <c r="J75" s="37"/>
      <c r="K75" s="83" t="s">
        <v>177</v>
      </c>
      <c r="L75" s="82">
        <f>L72-L74</f>
        <v>0</v>
      </c>
    </row>
    <row r="76" spans="1:14" ht="15" customHeight="1" x14ac:dyDescent="0.35">
      <c r="A76" s="54"/>
      <c r="C76" s="37"/>
      <c r="D76" s="37"/>
      <c r="E76" s="37"/>
      <c r="F76" s="37"/>
      <c r="G76" s="37"/>
      <c r="H76" s="37"/>
      <c r="I76" s="66"/>
      <c r="J76" s="66"/>
      <c r="K76" s="66"/>
      <c r="L76" s="66"/>
    </row>
    <row r="77" spans="1:14" ht="15" customHeight="1" x14ac:dyDescent="0.35">
      <c r="A77" s="166" t="s">
        <v>178</v>
      </c>
      <c r="B77" s="166"/>
      <c r="C77" s="167"/>
      <c r="D77" s="167"/>
      <c r="E77" s="167"/>
      <c r="F77" s="167"/>
      <c r="G77" s="167"/>
      <c r="H77" s="167"/>
      <c r="I77" s="167"/>
      <c r="J77" s="167"/>
      <c r="K77" s="167"/>
      <c r="L77" s="167"/>
      <c r="M77" s="168"/>
    </row>
    <row r="78" spans="1:14" ht="15" customHeight="1" x14ac:dyDescent="0.35">
      <c r="A78" s="54" t="s">
        <v>179</v>
      </c>
      <c r="B78" s="54"/>
      <c r="C78" s="37"/>
      <c r="D78" s="37"/>
      <c r="E78" s="37"/>
      <c r="F78" s="37"/>
      <c r="G78" s="37"/>
      <c r="H78" s="37"/>
      <c r="I78" s="37"/>
      <c r="J78" s="37"/>
      <c r="K78" s="37"/>
      <c r="L78" s="37"/>
    </row>
    <row r="79" spans="1:14" ht="15" customHeight="1" x14ac:dyDescent="0.35">
      <c r="A79" s="54" t="s">
        <v>180</v>
      </c>
      <c r="B79" s="54"/>
      <c r="C79" s="37"/>
      <c r="D79" s="37"/>
      <c r="E79" s="37"/>
      <c r="F79" s="37"/>
      <c r="G79" s="37"/>
      <c r="H79" s="37"/>
      <c r="I79" s="37"/>
      <c r="J79" s="37"/>
      <c r="K79" s="37"/>
      <c r="L79" s="37"/>
    </row>
    <row r="80" spans="1:14" ht="15" customHeight="1" x14ac:dyDescent="0.35">
      <c r="A80" s="54" t="s">
        <v>181</v>
      </c>
      <c r="B80" s="54"/>
      <c r="C80" s="37"/>
      <c r="D80" s="37"/>
      <c r="E80" s="37"/>
      <c r="F80" s="37"/>
      <c r="G80" s="37"/>
      <c r="H80" s="37"/>
      <c r="I80" s="37"/>
      <c r="J80" s="37"/>
      <c r="K80" s="37"/>
      <c r="L80" s="37"/>
    </row>
    <row r="81" spans="1:12" x14ac:dyDescent="0.35">
      <c r="A81" s="54" t="s">
        <v>182</v>
      </c>
      <c r="B81" s="37"/>
      <c r="C81" s="37"/>
      <c r="D81" s="37"/>
      <c r="E81" s="37"/>
      <c r="F81" s="37"/>
      <c r="G81" s="37"/>
      <c r="H81" s="37"/>
      <c r="I81" s="37"/>
      <c r="J81" s="37"/>
      <c r="K81" s="37"/>
      <c r="L81" s="37"/>
    </row>
    <row r="82" spans="1:12" x14ac:dyDescent="0.35">
      <c r="B82" s="4"/>
      <c r="C82" s="4"/>
      <c r="D82" s="4"/>
      <c r="E82" s="40"/>
      <c r="F82" s="4"/>
      <c r="G82" s="4"/>
      <c r="H82" s="38"/>
      <c r="I82" s="39"/>
      <c r="J82" s="39"/>
      <c r="K82" s="39"/>
      <c r="L82" s="39"/>
    </row>
  </sheetData>
  <sheetProtection algorithmName="SHA-512" hashValue="C/urZBSJKackVt8h8KSsqiok1uq5/DI/JtD2GfieGVtXJNJamSyD4wqvBNEN7TiP5Q16tXei9dzYW6W7868jBg==" saltValue="pExThBj1pJbfuBn1aIq7pQ==" spinCount="100000" sheet="1" objects="1" scenarios="1"/>
  <mergeCells count="37">
    <mergeCell ref="H57:H58"/>
    <mergeCell ref="I57:I58"/>
    <mergeCell ref="J57:J58"/>
    <mergeCell ref="K57:K58"/>
    <mergeCell ref="L57:L58"/>
    <mergeCell ref="D47:D49"/>
    <mergeCell ref="A57:A58"/>
    <mergeCell ref="D57:D58"/>
    <mergeCell ref="B57:C58"/>
    <mergeCell ref="B52:C52"/>
    <mergeCell ref="N65:N68"/>
    <mergeCell ref="A1:L1"/>
    <mergeCell ref="B46:C46"/>
    <mergeCell ref="B47:C47"/>
    <mergeCell ref="B49:C49"/>
    <mergeCell ref="B43:C43"/>
    <mergeCell ref="B33:C33"/>
    <mergeCell ref="B34:C34"/>
    <mergeCell ref="B35:C35"/>
    <mergeCell ref="B36:C36"/>
    <mergeCell ref="B38:C38"/>
    <mergeCell ref="B55:C55"/>
    <mergeCell ref="B48:C48"/>
    <mergeCell ref="B56:C56"/>
    <mergeCell ref="B63:C63"/>
    <mergeCell ref="D4:E4"/>
    <mergeCell ref="B5:C5"/>
    <mergeCell ref="B17:C17"/>
    <mergeCell ref="B19:C19"/>
    <mergeCell ref="B21:C21"/>
    <mergeCell ref="B39:C39"/>
    <mergeCell ref="B40:C40"/>
    <mergeCell ref="B41:C41"/>
    <mergeCell ref="B42:C42"/>
    <mergeCell ref="B23:C23"/>
    <mergeCell ref="B32:C32"/>
    <mergeCell ref="B31:C31"/>
  </mergeCells>
  <conditionalFormatting sqref="B3">
    <cfRule type="cellIs" dxfId="9" priority="1" stopIfTrue="1" operator="equal">
      <formula>0</formula>
    </cfRule>
  </conditionalFormatting>
  <conditionalFormatting sqref="F3">
    <cfRule type="cellIs" dxfId="8" priority="3" stopIfTrue="1" operator="equal">
      <formula>0</formula>
    </cfRule>
  </conditionalFormatting>
  <conditionalFormatting sqref="K3:L3 O3 S3 W3 AA3 AE3 AI3 AM3 AQ3 AU3 AY3 BC3 BG3 BK3 BO3 BS3 BW3 CA3 CE3 CI3 CM3 CQ3 CU3 CY3 DC3 DG3 DK3 DO3 DS3 DW3 EA3 EE3 EI3 EM3 EQ3 EU3 EY3 FC3 FG3 FK3 FO3 FS3 FW3 GA3 GE3 GI3 GM3 GQ3 GU3 GY3 HC3 HG3 HK3 HO3 HS3 HW3 IA3 IE3 II3 IM3 IQ3 IU3 IY3">
    <cfRule type="cellIs" dxfId="7" priority="6" stopIfTrue="1" operator="equal">
      <formula>0</formula>
    </cfRule>
  </conditionalFormatting>
  <printOptions horizontalCentered="1"/>
  <pageMargins left="0.39370078740157483" right="0.39370078740157483" top="0.39370078740157483" bottom="0.59055118110236227" header="0.39370078740157483" footer="0.31496062992125984"/>
  <pageSetup paperSize="9" scale="54" fitToHeight="2" orientation="landscape" r:id="rId1"/>
  <headerFooter>
    <oddFooter>&amp;R&amp;"Trebuchet MS,Standaard"&amp;10&amp;P/&amp;N</oddFooter>
  </headerFooter>
  <rowBreaks count="1" manualBreakCount="1">
    <brk id="4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DE81D-F941-4BD5-B9F5-60BF72AEBE24}">
  <sheetPr>
    <pageSetUpPr fitToPage="1"/>
  </sheetPr>
  <dimension ref="A1:P30"/>
  <sheetViews>
    <sheetView showGridLines="0" zoomScaleNormal="100" workbookViewId="0">
      <selection activeCell="I24" sqref="I24"/>
    </sheetView>
  </sheetViews>
  <sheetFormatPr defaultColWidth="9.1796875" defaultRowHeight="14" x14ac:dyDescent="0.35"/>
  <cols>
    <col min="1" max="1" width="5.7265625" style="264" customWidth="1"/>
    <col min="2" max="2" width="20.7265625" style="264" customWidth="1"/>
    <col min="3" max="4" width="15.7265625" style="264" customWidth="1"/>
    <col min="5" max="5" width="20.7265625" style="264" customWidth="1"/>
    <col min="6" max="6" width="6.7265625" style="264" customWidth="1"/>
    <col min="7" max="7" width="10.7265625" style="264" customWidth="1"/>
    <col min="8" max="8" width="20.81640625" style="264" customWidth="1"/>
    <col min="9" max="9" width="16.7265625" style="264" customWidth="1"/>
    <col min="10" max="10" width="11.26953125" style="264" bestFit="1" customWidth="1"/>
    <col min="11" max="11" width="27" style="264" bestFit="1" customWidth="1"/>
    <col min="12" max="16384" width="9.1796875" style="264"/>
  </cols>
  <sheetData>
    <row r="1" spans="1:16" ht="45" customHeight="1" thickBot="1" x14ac:dyDescent="0.4">
      <c r="A1" s="390" t="s">
        <v>332</v>
      </c>
      <c r="B1" s="391"/>
      <c r="C1" s="391"/>
      <c r="D1" s="391"/>
      <c r="E1" s="391"/>
      <c r="F1" s="391"/>
      <c r="G1" s="391"/>
      <c r="H1" s="391"/>
      <c r="I1" s="392"/>
    </row>
    <row r="2" spans="1:16" s="3" customFormat="1" ht="16" customHeight="1" x14ac:dyDescent="0.35">
      <c r="A2" s="265" t="s">
        <v>333</v>
      </c>
      <c r="B2" s="5"/>
      <c r="C2" s="5"/>
      <c r="D2" s="5"/>
      <c r="E2" s="5"/>
      <c r="F2" s="5"/>
      <c r="G2" s="5"/>
      <c r="H2" s="5"/>
      <c r="I2" s="5"/>
      <c r="J2" s="5"/>
      <c r="K2" s="5"/>
      <c r="M2" s="6"/>
    </row>
    <row r="3" spans="1:16" ht="5.15" customHeight="1" x14ac:dyDescent="0.3">
      <c r="A3" s="164"/>
    </row>
    <row r="4" spans="1:16" ht="14.5" x14ac:dyDescent="0.3">
      <c r="A4" s="64" t="s">
        <v>58</v>
      </c>
      <c r="B4" s="64"/>
      <c r="C4" s="164">
        <f>Aanvraagformulier!E45</f>
        <v>0</v>
      </c>
      <c r="D4" s="64"/>
      <c r="E4" s="64" t="s">
        <v>37</v>
      </c>
      <c r="F4" s="64"/>
      <c r="G4" s="164">
        <f>Aanvraagformulier!E46</f>
        <v>0</v>
      </c>
      <c r="H4" s="64"/>
      <c r="I4" s="64"/>
      <c r="J4" s="64"/>
      <c r="K4" s="64"/>
    </row>
    <row r="5" spans="1:16" ht="5.15" customHeight="1" x14ac:dyDescent="0.35">
      <c r="A5" s="64"/>
      <c r="B5" s="64"/>
      <c r="C5" s="64"/>
      <c r="D5" s="64"/>
      <c r="E5" s="64"/>
      <c r="F5" s="64"/>
      <c r="G5" s="64"/>
      <c r="H5" s="64"/>
      <c r="I5" s="64"/>
      <c r="J5" s="64"/>
      <c r="K5" s="64"/>
    </row>
    <row r="6" spans="1:16" s="268" customFormat="1" ht="20.149999999999999" customHeight="1" x14ac:dyDescent="0.35">
      <c r="A6" s="393" t="s">
        <v>60</v>
      </c>
      <c r="B6" s="393"/>
      <c r="C6" s="393"/>
      <c r="D6" s="266"/>
      <c r="E6" s="266"/>
      <c r="F6" s="266"/>
      <c r="G6" s="266"/>
      <c r="H6" s="266"/>
      <c r="I6" s="266"/>
      <c r="J6" s="267"/>
      <c r="K6" s="267"/>
    </row>
    <row r="7" spans="1:16" ht="30" customHeight="1" x14ac:dyDescent="0.35">
      <c r="A7" s="64" t="s">
        <v>334</v>
      </c>
      <c r="B7" s="64"/>
      <c r="C7" s="64"/>
      <c r="D7" s="64"/>
      <c r="E7" s="64"/>
      <c r="F7" s="64"/>
      <c r="G7" s="64"/>
      <c r="H7" s="64"/>
      <c r="I7" s="64"/>
      <c r="J7" s="64"/>
      <c r="K7" s="64"/>
      <c r="L7" s="268"/>
    </row>
    <row r="8" spans="1:16" ht="14.5" x14ac:dyDescent="0.35">
      <c r="A8" s="269" t="s">
        <v>335</v>
      </c>
      <c r="B8" s="269"/>
      <c r="C8" s="269"/>
      <c r="D8" s="269"/>
      <c r="E8" s="269"/>
      <c r="F8" s="269"/>
      <c r="G8" s="269"/>
      <c r="H8" s="269"/>
      <c r="I8" s="269"/>
      <c r="J8" s="64"/>
      <c r="K8" s="64"/>
    </row>
    <row r="9" spans="1:16" ht="30" customHeight="1" x14ac:dyDescent="0.35">
      <c r="A9" s="64" t="s">
        <v>336</v>
      </c>
      <c r="B9" s="64"/>
      <c r="C9" s="64"/>
      <c r="D9" s="64"/>
      <c r="E9" s="64"/>
      <c r="F9" s="64"/>
      <c r="G9" s="64"/>
      <c r="H9" s="64"/>
      <c r="I9" s="64"/>
      <c r="J9" s="64"/>
      <c r="K9" s="273"/>
      <c r="L9" s="268"/>
    </row>
    <row r="10" spans="1:16" ht="14.5" x14ac:dyDescent="0.35">
      <c r="A10" s="64"/>
      <c r="B10" s="64" t="s">
        <v>337</v>
      </c>
      <c r="C10" s="64"/>
      <c r="D10" s="64"/>
      <c r="E10" s="64"/>
      <c r="F10" s="308">
        <v>0</v>
      </c>
      <c r="G10" s="270">
        <v>3000</v>
      </c>
      <c r="H10" s="64" t="s">
        <v>338</v>
      </c>
      <c r="I10" s="270">
        <f t="shared" ref="I10:I12" si="0">F10*G10</f>
        <v>0</v>
      </c>
      <c r="J10" s="64"/>
      <c r="K10" s="389" t="str">
        <f>IF((F10+F11)&gt;Aanvraagformulier!I52,"FOUT: aantal eengezinswoningen klopt niet met aantal op aanvraagformulier","")</f>
        <v/>
      </c>
      <c r="L10" s="389"/>
      <c r="M10" s="389"/>
      <c r="N10" s="389"/>
      <c r="O10" s="389"/>
      <c r="P10" s="389"/>
    </row>
    <row r="11" spans="1:16" ht="30" customHeight="1" x14ac:dyDescent="0.35">
      <c r="A11" s="64"/>
      <c r="B11" s="394" t="s">
        <v>339</v>
      </c>
      <c r="C11" s="394"/>
      <c r="D11" s="394"/>
      <c r="E11" s="394"/>
      <c r="F11" s="308">
        <v>0</v>
      </c>
      <c r="G11" s="270">
        <v>6000</v>
      </c>
      <c r="H11" s="64" t="s">
        <v>338</v>
      </c>
      <c r="I11" s="270">
        <f t="shared" si="0"/>
        <v>0</v>
      </c>
      <c r="J11" s="64"/>
      <c r="K11" s="389"/>
      <c r="L11" s="389"/>
      <c r="M11" s="389"/>
      <c r="N11" s="389"/>
      <c r="O11" s="389"/>
      <c r="P11" s="389"/>
    </row>
    <row r="12" spans="1:16" ht="30" customHeight="1" x14ac:dyDescent="0.35">
      <c r="A12" s="64"/>
      <c r="B12" s="394" t="s">
        <v>340</v>
      </c>
      <c r="C12" s="394"/>
      <c r="D12" s="394"/>
      <c r="E12" s="394"/>
      <c r="F12" s="308">
        <v>0</v>
      </c>
      <c r="G12" s="270">
        <v>2000</v>
      </c>
      <c r="H12" s="64" t="s">
        <v>338</v>
      </c>
      <c r="I12" s="270">
        <f t="shared" si="0"/>
        <v>0</v>
      </c>
      <c r="J12" s="64"/>
      <c r="K12" s="273" t="str">
        <f>IF(F12&gt;(F10+F11),"FOUT: te veel woningen. Enkel in combinatie met prefab gevel","")</f>
        <v/>
      </c>
    </row>
    <row r="13" spans="1:16" ht="25" customHeight="1" x14ac:dyDescent="0.35">
      <c r="A13" s="20" t="s">
        <v>341</v>
      </c>
      <c r="B13" s="64"/>
      <c r="C13" s="64"/>
      <c r="D13" s="64"/>
      <c r="E13" s="64"/>
      <c r="F13" s="64"/>
      <c r="G13" s="64"/>
      <c r="H13" s="64"/>
      <c r="I13" s="64"/>
      <c r="J13" s="64"/>
      <c r="K13" s="64"/>
    </row>
    <row r="14" spans="1:16" ht="14.5" x14ac:dyDescent="0.35">
      <c r="A14" s="64"/>
      <c r="B14" s="64" t="s">
        <v>342</v>
      </c>
      <c r="C14" s="64"/>
      <c r="D14" s="64"/>
      <c r="E14" s="64"/>
      <c r="F14" s="308">
        <v>0</v>
      </c>
      <c r="G14" s="270">
        <v>500</v>
      </c>
      <c r="H14" s="64" t="s">
        <v>338</v>
      </c>
      <c r="I14" s="270">
        <f t="shared" ref="I14:I16" si="1">F14*G14</f>
        <v>0</v>
      </c>
      <c r="J14" s="64"/>
      <c r="K14" s="273" t="str">
        <f>IF(F14&gt;(F$10+F$11),"FOUT: meer woningen dan prefab gevel","")</f>
        <v/>
      </c>
      <c r="M14" s="64" t="s">
        <v>343</v>
      </c>
    </row>
    <row r="15" spans="1:16" ht="14.5" x14ac:dyDescent="0.35">
      <c r="A15" s="64"/>
      <c r="B15" s="64" t="s">
        <v>344</v>
      </c>
      <c r="C15" s="64"/>
      <c r="D15" s="64"/>
      <c r="E15" s="64"/>
      <c r="F15" s="308">
        <v>0</v>
      </c>
      <c r="G15" s="270">
        <v>500</v>
      </c>
      <c r="H15" s="64" t="s">
        <v>338</v>
      </c>
      <c r="I15" s="270">
        <f t="shared" si="1"/>
        <v>0</v>
      </c>
      <c r="J15" s="64"/>
      <c r="K15" s="273" t="str">
        <f>IF(F15&gt;(F$10+F$11),"FOUT: meer woningen dan prefab gevel","")</f>
        <v/>
      </c>
    </row>
    <row r="16" spans="1:16" ht="14.5" x14ac:dyDescent="0.35">
      <c r="A16" s="64"/>
      <c r="B16" s="64" t="s">
        <v>345</v>
      </c>
      <c r="C16" s="64"/>
      <c r="D16" s="64"/>
      <c r="E16" s="64"/>
      <c r="F16" s="308">
        <v>0</v>
      </c>
      <c r="G16" s="270">
        <v>500</v>
      </c>
      <c r="H16" s="64" t="s">
        <v>338</v>
      </c>
      <c r="I16" s="270">
        <f t="shared" si="1"/>
        <v>0</v>
      </c>
      <c r="J16" s="64"/>
      <c r="K16" s="273" t="str">
        <f>IF(F16&gt;(F$10+F$11),"FOUT: meer woningen dan prefab gevel","")</f>
        <v/>
      </c>
    </row>
    <row r="17" spans="1:13" ht="14.5" x14ac:dyDescent="0.35">
      <c r="A17" s="64"/>
      <c r="B17" s="64"/>
      <c r="C17" s="64"/>
      <c r="D17" s="64"/>
      <c r="E17" s="64"/>
      <c r="F17" s="64"/>
      <c r="G17" s="64"/>
      <c r="H17" s="271" t="s">
        <v>346</v>
      </c>
      <c r="I17" s="272">
        <f>SUM(I10:I16)</f>
        <v>0</v>
      </c>
      <c r="J17" s="64"/>
      <c r="K17" s="273" t="str">
        <f>IF(AND(I17&gt;0,I24&gt;0),"OPGELET: de bonus voor integratie technieken kan maar 1x worden aangevraagd per woning!","")</f>
        <v/>
      </c>
    </row>
    <row r="18" spans="1:13" ht="14.5" x14ac:dyDescent="0.35">
      <c r="A18" s="64"/>
      <c r="B18" s="64"/>
      <c r="C18" s="64"/>
      <c r="D18" s="64"/>
      <c r="E18" s="64"/>
      <c r="F18" s="64"/>
      <c r="G18" s="64"/>
      <c r="H18" s="64"/>
      <c r="I18" s="64"/>
      <c r="J18" s="64"/>
      <c r="K18" s="64"/>
    </row>
    <row r="19" spans="1:13" ht="14.5" x14ac:dyDescent="0.35">
      <c r="A19" s="269" t="s">
        <v>347</v>
      </c>
      <c r="B19" s="269"/>
      <c r="C19" s="269"/>
      <c r="D19" s="269"/>
      <c r="E19" s="269"/>
      <c r="F19" s="269"/>
      <c r="G19" s="269"/>
      <c r="H19" s="269"/>
      <c r="I19" s="269"/>
      <c r="J19" s="64"/>
      <c r="K19" s="64"/>
    </row>
    <row r="20" spans="1:13" ht="30" customHeight="1" x14ac:dyDescent="0.35">
      <c r="A20" s="64" t="s">
        <v>348</v>
      </c>
      <c r="B20" s="64"/>
      <c r="C20" s="64"/>
      <c r="D20" s="64"/>
      <c r="E20" s="64"/>
      <c r="F20" s="64"/>
      <c r="G20" s="64"/>
      <c r="H20" s="64"/>
      <c r="I20" s="64"/>
      <c r="J20" s="64"/>
      <c r="K20" s="64"/>
      <c r="L20" s="268"/>
    </row>
    <row r="21" spans="1:13" ht="14.5" x14ac:dyDescent="0.35">
      <c r="A21" s="64"/>
      <c r="B21" s="64" t="s">
        <v>342</v>
      </c>
      <c r="C21" s="64"/>
      <c r="D21" s="64"/>
      <c r="E21" s="64"/>
      <c r="F21" s="308">
        <v>0</v>
      </c>
      <c r="G21" s="270">
        <v>500</v>
      </c>
      <c r="H21" s="64" t="s">
        <v>338</v>
      </c>
      <c r="I21" s="270">
        <f t="shared" ref="I21:I23" si="2">F21*G21</f>
        <v>0</v>
      </c>
      <c r="J21" s="64"/>
      <c r="K21" s="273" t="str">
        <f>IF(F21&gt;Aanvraagformulier!I$52,"FOUT: aantal eengezinswoningen klopt niet met aantal op aanvraagformulier","")</f>
        <v/>
      </c>
      <c r="M21" s="64" t="s">
        <v>343</v>
      </c>
    </row>
    <row r="22" spans="1:13" ht="14.5" x14ac:dyDescent="0.35">
      <c r="A22" s="64"/>
      <c r="B22" s="64" t="s">
        <v>344</v>
      </c>
      <c r="C22" s="64"/>
      <c r="D22" s="64"/>
      <c r="E22" s="64"/>
      <c r="F22" s="308">
        <v>0</v>
      </c>
      <c r="G22" s="270">
        <v>500</v>
      </c>
      <c r="H22" s="64" t="s">
        <v>338</v>
      </c>
      <c r="I22" s="270">
        <f t="shared" si="2"/>
        <v>0</v>
      </c>
      <c r="J22" s="64"/>
      <c r="K22" s="273" t="str">
        <f>IF(F22&gt;Aanvraagformulier!I$52,"FOUT: aantal eengezinswoningen klopt niet met aantal op aanvraagformulier","")</f>
        <v/>
      </c>
    </row>
    <row r="23" spans="1:13" ht="14.5" x14ac:dyDescent="0.35">
      <c r="A23" s="64"/>
      <c r="B23" s="64" t="s">
        <v>345</v>
      </c>
      <c r="C23" s="64"/>
      <c r="D23" s="64"/>
      <c r="E23" s="64"/>
      <c r="F23" s="308">
        <v>0</v>
      </c>
      <c r="G23" s="270">
        <v>500</v>
      </c>
      <c r="H23" s="64" t="s">
        <v>338</v>
      </c>
      <c r="I23" s="270">
        <f t="shared" si="2"/>
        <v>0</v>
      </c>
      <c r="J23" s="64"/>
      <c r="K23" s="273" t="str">
        <f>IF(F23&gt;Aanvraagformulier!I$52,"FOUT: aantal eengezinswoningen klopt niet met aantal op aanvraagformulier","")</f>
        <v/>
      </c>
    </row>
    <row r="24" spans="1:13" ht="14.5" x14ac:dyDescent="0.35">
      <c r="A24" s="64"/>
      <c r="B24" s="64"/>
      <c r="C24" s="64"/>
      <c r="D24" s="64"/>
      <c r="E24" s="64"/>
      <c r="F24" s="64"/>
      <c r="G24" s="64"/>
      <c r="H24" s="271" t="s">
        <v>346</v>
      </c>
      <c r="I24" s="272">
        <f>SUM(I21:I23)</f>
        <v>0</v>
      </c>
      <c r="J24" s="64"/>
      <c r="K24" s="273" t="str">
        <f>IF(AND(I24&gt;0,I17&gt;0),"OPGELET: de bonus voor integratie technieken kan maar 1x worden aangevraagd per woning!","")</f>
        <v/>
      </c>
    </row>
    <row r="25" spans="1:13" ht="14.5" x14ac:dyDescent="0.35">
      <c r="A25" s="64"/>
      <c r="B25" s="64"/>
      <c r="C25" s="64"/>
      <c r="D25" s="64"/>
      <c r="E25" s="64"/>
      <c r="F25" s="64"/>
      <c r="G25" s="64"/>
      <c r="H25" s="64"/>
      <c r="I25" s="274"/>
      <c r="J25" s="64"/>
      <c r="K25" s="64"/>
    </row>
    <row r="26" spans="1:13" ht="14.5" x14ac:dyDescent="0.35">
      <c r="A26" s="102"/>
      <c r="B26" s="102"/>
      <c r="C26" s="102"/>
      <c r="D26" s="102"/>
      <c r="E26" s="102"/>
      <c r="F26" s="102"/>
      <c r="G26" s="102"/>
      <c r="H26" s="275" t="s">
        <v>349</v>
      </c>
      <c r="I26" s="276">
        <f>IF(I17&gt;0,IF(I24&gt;0,"FOUT",I17),IF(I24&gt;0,I24,0))</f>
        <v>0</v>
      </c>
      <c r="J26" s="64"/>
      <c r="K26" s="64"/>
    </row>
    <row r="27" spans="1:13" ht="14.5" x14ac:dyDescent="0.35">
      <c r="A27" s="64"/>
      <c r="B27" s="64"/>
      <c r="C27" s="64"/>
      <c r="D27" s="64"/>
      <c r="E27" s="64"/>
      <c r="F27" s="64"/>
      <c r="G27" s="277"/>
      <c r="H27" s="64"/>
      <c r="I27" s="278"/>
      <c r="J27" s="64"/>
      <c r="K27" s="64"/>
    </row>
    <row r="28" spans="1:13" ht="15" customHeight="1" x14ac:dyDescent="0.35">
      <c r="A28" s="388" t="s">
        <v>350</v>
      </c>
      <c r="B28" s="388"/>
      <c r="C28" s="388"/>
      <c r="D28" s="388"/>
      <c r="E28" s="388"/>
      <c r="F28" s="388"/>
      <c r="G28" s="388"/>
      <c r="H28" s="388"/>
      <c r="I28" s="388"/>
      <c r="J28" s="64"/>
      <c r="K28" s="64"/>
    </row>
    <row r="29" spans="1:13" ht="14.5" x14ac:dyDescent="0.35">
      <c r="A29" s="64"/>
      <c r="B29" s="64"/>
      <c r="C29" s="64"/>
      <c r="D29" s="64"/>
      <c r="E29" s="64"/>
      <c r="F29" s="64"/>
      <c r="G29" s="277"/>
      <c r="H29" s="64"/>
      <c r="I29" s="278"/>
      <c r="J29" s="64"/>
      <c r="K29" s="64"/>
    </row>
    <row r="30" spans="1:13" ht="14.5" x14ac:dyDescent="0.35">
      <c r="A30" s="64"/>
      <c r="B30" s="64"/>
      <c r="C30" s="64"/>
      <c r="D30" s="64"/>
      <c r="E30" s="64"/>
      <c r="F30" s="64"/>
      <c r="G30" s="64"/>
      <c r="H30" s="64"/>
      <c r="I30" s="64"/>
      <c r="J30" s="64"/>
      <c r="K30" s="64"/>
    </row>
  </sheetData>
  <sheetProtection algorithmName="SHA-512" hashValue="QzxCg81zRzZF1g5CTsMwW0KIriNMm7L5F76tc1kGTQ9HamW/h0DgD+dGbgnrA+4X1kffSYovTfWY1am5DSqB6g==" saltValue="CGgJ5wDoR3+v8ky3b6htYg==" spinCount="100000" sheet="1" objects="1" scenarios="1"/>
  <mergeCells count="6">
    <mergeCell ref="A28:I28"/>
    <mergeCell ref="K10:P11"/>
    <mergeCell ref="A1:I1"/>
    <mergeCell ref="A6:C6"/>
    <mergeCell ref="B11:E11"/>
    <mergeCell ref="B12:E12"/>
  </mergeCells>
  <conditionalFormatting sqref="A3">
    <cfRule type="cellIs" dxfId="6" priority="3" stopIfTrue="1" operator="equal">
      <formula>0</formula>
    </cfRule>
  </conditionalFormatting>
  <conditionalFormatting sqref="C4">
    <cfRule type="cellIs" dxfId="5" priority="2" stopIfTrue="1" operator="equal">
      <formula>0</formula>
    </cfRule>
  </conditionalFormatting>
  <conditionalFormatting sqref="G4">
    <cfRule type="cellIs" dxfId="4" priority="1" stopIfTrue="1" operator="equal">
      <formula>0</formula>
    </cfRule>
  </conditionalFormatting>
  <printOptions horizontalCentered="1"/>
  <pageMargins left="0.39370078740157483" right="0.39370078740157483" top="0.59055118110236227" bottom="0.59055118110236227" header="0.23622047244094491" footer="0.23622047244094491"/>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V62"/>
  <sheetViews>
    <sheetView showGridLines="0" topLeftCell="G1" zoomScaleNormal="100" zoomScaleSheetLayoutView="90" workbookViewId="0">
      <pane ySplit="5" topLeftCell="A6" activePane="bottomLeft" state="frozen"/>
      <selection pane="bottomLeft" activeCell="H5" sqref="H5"/>
    </sheetView>
  </sheetViews>
  <sheetFormatPr defaultColWidth="9.1796875" defaultRowHeight="13" x14ac:dyDescent="0.3"/>
  <cols>
    <col min="1" max="1" width="3.26953125" style="42" bestFit="1" customWidth="1"/>
    <col min="2" max="2" width="7.81640625" style="42" bestFit="1" customWidth="1"/>
    <col min="3" max="3" width="45.7265625" style="42" customWidth="1"/>
    <col min="4" max="4" width="3.7265625" style="42" customWidth="1"/>
    <col min="5" max="5" width="6.26953125" style="42" customWidth="1"/>
    <col min="6" max="6" width="7.54296875" style="42" customWidth="1"/>
    <col min="7" max="7" width="16.08984375" style="42" customWidth="1"/>
    <col min="8" max="8" width="30.7265625" style="42" customWidth="1"/>
    <col min="9" max="9" width="3.26953125" style="42" bestFit="1" customWidth="1"/>
    <col min="10" max="10" width="7.81640625" style="42" bestFit="1" customWidth="1"/>
    <col min="11" max="11" width="45.7265625" style="42" customWidth="1"/>
    <col min="12" max="12" width="3.7265625" style="42" customWidth="1"/>
    <col min="13" max="13" width="5.81640625" style="42" bestFit="1" customWidth="1"/>
    <col min="14" max="14" width="7.1796875" style="42" customWidth="1"/>
    <col min="15" max="15" width="16.08984375" style="42" customWidth="1"/>
    <col min="16" max="16" width="30.7265625" style="42" customWidth="1"/>
    <col min="17" max="16384" width="9.1796875" style="42"/>
  </cols>
  <sheetData>
    <row r="1" spans="1:22" s="7" customFormat="1" ht="25" customHeight="1" x14ac:dyDescent="0.3">
      <c r="A1" s="399" t="s">
        <v>260</v>
      </c>
      <c r="B1" s="400"/>
      <c r="C1" s="400"/>
      <c r="D1" s="400"/>
      <c r="E1" s="400"/>
      <c r="F1" s="400"/>
      <c r="G1" s="400"/>
      <c r="H1" s="400"/>
      <c r="I1" s="240"/>
      <c r="J1" s="240"/>
      <c r="K1" s="240"/>
      <c r="L1" s="240"/>
      <c r="M1" s="240"/>
      <c r="N1" s="240"/>
      <c r="O1" s="240"/>
      <c r="P1" s="240"/>
      <c r="Q1" s="85"/>
      <c r="R1" s="85"/>
      <c r="S1" s="85"/>
      <c r="T1" s="85"/>
      <c r="V1" s="8"/>
    </row>
    <row r="2" spans="1:22" ht="15.5" x14ac:dyDescent="0.35">
      <c r="A2" s="241" t="s">
        <v>206</v>
      </c>
      <c r="B2" s="237"/>
    </row>
    <row r="3" spans="1:22" ht="14.5" x14ac:dyDescent="0.35">
      <c r="A3" s="64" t="s">
        <v>58</v>
      </c>
      <c r="C3" s="238">
        <f>Aanvraagformulier!E45</f>
        <v>0</v>
      </c>
      <c r="F3" s="239" t="s">
        <v>37</v>
      </c>
      <c r="G3" s="239"/>
      <c r="H3" s="238">
        <f>Aanvraagformulier!E46</f>
        <v>0</v>
      </c>
      <c r="I3" s="238"/>
      <c r="J3" s="238"/>
      <c r="K3" s="238"/>
      <c r="L3" s="238"/>
      <c r="M3" s="238"/>
      <c r="N3" s="238"/>
      <c r="O3" s="239"/>
      <c r="P3" s="238">
        <f>Aanvraagformulier!M46</f>
        <v>0</v>
      </c>
      <c r="Q3" s="43" t="s">
        <v>2</v>
      </c>
    </row>
    <row r="4" spans="1:22" ht="15.5" x14ac:dyDescent="0.3">
      <c r="A4" s="401" t="s">
        <v>366</v>
      </c>
      <c r="B4" s="402"/>
      <c r="C4" s="402"/>
      <c r="D4" s="402"/>
      <c r="E4" s="402"/>
      <c r="F4" s="402"/>
      <c r="G4" s="402"/>
      <c r="H4" s="403"/>
      <c r="I4" s="404" t="s">
        <v>367</v>
      </c>
      <c r="J4" s="404"/>
      <c r="K4" s="404"/>
      <c r="L4" s="404"/>
      <c r="M4" s="404"/>
      <c r="N4" s="404"/>
      <c r="O4" s="404"/>
      <c r="P4" s="404"/>
      <c r="Q4" s="44" t="s">
        <v>183</v>
      </c>
    </row>
    <row r="5" spans="1:22" ht="37" x14ac:dyDescent="0.3">
      <c r="A5" s="314" t="s">
        <v>184</v>
      </c>
      <c r="B5" s="315" t="s">
        <v>271</v>
      </c>
      <c r="C5" s="318" t="s">
        <v>185</v>
      </c>
      <c r="D5" s="319" t="s">
        <v>186</v>
      </c>
      <c r="E5" s="319" t="s">
        <v>187</v>
      </c>
      <c r="F5" s="319" t="s">
        <v>188</v>
      </c>
      <c r="G5" s="320" t="s">
        <v>41</v>
      </c>
      <c r="H5" s="322" t="s">
        <v>369</v>
      </c>
      <c r="I5" s="317" t="s">
        <v>184</v>
      </c>
      <c r="J5" s="315" t="s">
        <v>271</v>
      </c>
      <c r="K5" s="318" t="s">
        <v>185</v>
      </c>
      <c r="L5" s="319" t="s">
        <v>186</v>
      </c>
      <c r="M5" s="318" t="s">
        <v>187</v>
      </c>
      <c r="N5" s="319" t="s">
        <v>188</v>
      </c>
      <c r="O5" s="320" t="s">
        <v>41</v>
      </c>
      <c r="P5" s="321" t="s">
        <v>365</v>
      </c>
      <c r="Q5" s="44"/>
    </row>
    <row r="6" spans="1:22" x14ac:dyDescent="0.3">
      <c r="A6" s="242">
        <v>1</v>
      </c>
      <c r="B6" s="235" t="s">
        <v>272</v>
      </c>
      <c r="C6" s="45" t="s">
        <v>189</v>
      </c>
      <c r="D6" s="46">
        <v>86</v>
      </c>
      <c r="E6" s="47"/>
      <c r="F6" s="47" t="s">
        <v>190</v>
      </c>
      <c r="G6" s="45" t="s">
        <v>191</v>
      </c>
      <c r="H6" s="316"/>
      <c r="I6" s="247">
        <v>1</v>
      </c>
      <c r="J6" s="46" t="s">
        <v>272</v>
      </c>
      <c r="K6" s="45" t="s">
        <v>189</v>
      </c>
      <c r="L6" s="46">
        <v>88</v>
      </c>
      <c r="M6" s="46">
        <v>101</v>
      </c>
      <c r="N6" s="47" t="s">
        <v>190</v>
      </c>
      <c r="O6" s="45" t="s">
        <v>191</v>
      </c>
      <c r="P6" s="316"/>
      <c r="Q6" s="309" t="s">
        <v>192</v>
      </c>
    </row>
    <row r="7" spans="1:22" x14ac:dyDescent="0.3">
      <c r="A7" s="242">
        <v>2</v>
      </c>
      <c r="B7" s="235" t="s">
        <v>272</v>
      </c>
      <c r="C7" s="45" t="s">
        <v>189</v>
      </c>
      <c r="D7" s="46">
        <v>88</v>
      </c>
      <c r="E7" s="47"/>
      <c r="F7" s="47" t="s">
        <v>190</v>
      </c>
      <c r="G7" s="45" t="s">
        <v>191</v>
      </c>
      <c r="H7" s="316"/>
      <c r="I7" s="247">
        <v>2</v>
      </c>
      <c r="J7" s="46" t="s">
        <v>272</v>
      </c>
      <c r="K7" s="45" t="s">
        <v>189</v>
      </c>
      <c r="L7" s="46">
        <v>88</v>
      </c>
      <c r="M7" s="46">
        <v>102</v>
      </c>
      <c r="N7" s="47" t="s">
        <v>190</v>
      </c>
      <c r="O7" s="45" t="s">
        <v>191</v>
      </c>
      <c r="P7" s="316"/>
      <c r="Q7" s="309" t="s">
        <v>355</v>
      </c>
    </row>
    <row r="8" spans="1:22" x14ac:dyDescent="0.3">
      <c r="A8" s="242">
        <v>3</v>
      </c>
      <c r="B8" s="235" t="s">
        <v>272</v>
      </c>
      <c r="C8" s="45" t="s">
        <v>189</v>
      </c>
      <c r="D8" s="46">
        <v>90</v>
      </c>
      <c r="E8" s="47"/>
      <c r="F8" s="47" t="s">
        <v>190</v>
      </c>
      <c r="G8" s="45" t="s">
        <v>191</v>
      </c>
      <c r="H8" s="316"/>
      <c r="I8" s="247">
        <v>3</v>
      </c>
      <c r="J8" s="46" t="s">
        <v>272</v>
      </c>
      <c r="K8" s="45" t="s">
        <v>189</v>
      </c>
      <c r="L8" s="46">
        <v>88</v>
      </c>
      <c r="M8" s="46">
        <v>201</v>
      </c>
      <c r="N8" s="47" t="s">
        <v>190</v>
      </c>
      <c r="O8" s="45" t="s">
        <v>191</v>
      </c>
      <c r="P8" s="316"/>
    </row>
    <row r="9" spans="1:22" x14ac:dyDescent="0.3">
      <c r="A9" s="242">
        <v>4</v>
      </c>
      <c r="B9" s="235"/>
      <c r="C9" s="45"/>
      <c r="D9" s="46"/>
      <c r="E9" s="47"/>
      <c r="F9" s="47"/>
      <c r="G9" s="313"/>
      <c r="H9" s="243"/>
      <c r="I9" s="247">
        <v>4</v>
      </c>
      <c r="J9" s="46" t="s">
        <v>272</v>
      </c>
      <c r="K9" s="45" t="s">
        <v>189</v>
      </c>
      <c r="L9" s="46">
        <v>88</v>
      </c>
      <c r="M9" s="46">
        <v>202</v>
      </c>
      <c r="N9" s="47" t="s">
        <v>190</v>
      </c>
      <c r="O9" s="313"/>
      <c r="P9" s="243"/>
    </row>
    <row r="10" spans="1:22" x14ac:dyDescent="0.3">
      <c r="A10" s="242">
        <v>5</v>
      </c>
      <c r="B10" s="235"/>
      <c r="C10" s="45"/>
      <c r="D10" s="46"/>
      <c r="E10" s="47"/>
      <c r="F10" s="47"/>
      <c r="G10" s="313"/>
      <c r="H10" s="243"/>
      <c r="I10" s="247"/>
      <c r="J10" s="46"/>
      <c r="K10" s="46"/>
      <c r="L10" s="46"/>
      <c r="M10" s="46"/>
      <c r="N10" s="46"/>
      <c r="O10" s="313"/>
      <c r="P10" s="243"/>
    </row>
    <row r="11" spans="1:22" x14ac:dyDescent="0.3">
      <c r="A11" s="242">
        <v>6</v>
      </c>
      <c r="B11" s="235"/>
      <c r="C11" s="45"/>
      <c r="D11" s="46"/>
      <c r="E11" s="47"/>
      <c r="F11" s="47"/>
      <c r="G11" s="313"/>
      <c r="H11" s="243"/>
      <c r="I11" s="247"/>
      <c r="J11" s="46"/>
      <c r="K11" s="46"/>
      <c r="L11" s="46"/>
      <c r="M11" s="46"/>
      <c r="N11" s="46"/>
      <c r="O11" s="313"/>
      <c r="P11" s="243"/>
    </row>
    <row r="12" spans="1:22" x14ac:dyDescent="0.3">
      <c r="A12" s="242">
        <v>7</v>
      </c>
      <c r="B12" s="235"/>
      <c r="C12" s="45"/>
      <c r="D12" s="46"/>
      <c r="E12" s="47"/>
      <c r="F12" s="47"/>
      <c r="G12" s="313"/>
      <c r="H12" s="243"/>
      <c r="I12" s="247"/>
      <c r="J12" s="46"/>
      <c r="K12" s="46"/>
      <c r="L12" s="46"/>
      <c r="M12" s="46"/>
      <c r="N12" s="46"/>
      <c r="O12" s="313"/>
      <c r="P12" s="243"/>
    </row>
    <row r="13" spans="1:22" x14ac:dyDescent="0.3">
      <c r="A13" s="242">
        <v>8</v>
      </c>
      <c r="B13" s="235"/>
      <c r="C13" s="45"/>
      <c r="D13" s="46"/>
      <c r="E13" s="47"/>
      <c r="F13" s="47"/>
      <c r="G13" s="313"/>
      <c r="H13" s="243"/>
      <c r="I13" s="247"/>
      <c r="J13" s="46"/>
      <c r="K13" s="46"/>
      <c r="L13" s="46"/>
      <c r="M13" s="46"/>
      <c r="N13" s="46"/>
      <c r="O13" s="313"/>
      <c r="P13" s="243"/>
    </row>
    <row r="14" spans="1:22" x14ac:dyDescent="0.3">
      <c r="A14" s="242">
        <v>9</v>
      </c>
      <c r="B14" s="235"/>
      <c r="C14" s="45"/>
      <c r="D14" s="46"/>
      <c r="E14" s="47"/>
      <c r="F14" s="47"/>
      <c r="G14" s="313"/>
      <c r="H14" s="243"/>
      <c r="I14" s="247"/>
      <c r="J14" s="46"/>
      <c r="K14" s="46"/>
      <c r="L14" s="46"/>
      <c r="M14" s="46"/>
      <c r="N14" s="46"/>
      <c r="O14" s="313"/>
      <c r="P14" s="243"/>
    </row>
    <row r="15" spans="1:22" x14ac:dyDescent="0.3">
      <c r="A15" s="242">
        <v>10</v>
      </c>
      <c r="B15" s="235"/>
      <c r="C15" s="45"/>
      <c r="D15" s="46"/>
      <c r="E15" s="47"/>
      <c r="F15" s="47"/>
      <c r="G15" s="313"/>
      <c r="H15" s="243"/>
      <c r="I15" s="247"/>
      <c r="J15" s="46"/>
      <c r="K15" s="46"/>
      <c r="L15" s="46"/>
      <c r="M15" s="46"/>
      <c r="N15" s="46"/>
      <c r="O15" s="313"/>
      <c r="P15" s="243"/>
      <c r="Q15" s="42" t="s">
        <v>193</v>
      </c>
    </row>
    <row r="16" spans="1:22" x14ac:dyDescent="0.3">
      <c r="A16" s="242">
        <v>11</v>
      </c>
      <c r="B16" s="236"/>
      <c r="C16" s="45"/>
      <c r="D16" s="46"/>
      <c r="E16" s="47"/>
      <c r="F16" s="47"/>
      <c r="G16" s="313"/>
      <c r="H16" s="243"/>
      <c r="I16" s="247"/>
      <c r="J16" s="46"/>
      <c r="K16" s="46"/>
      <c r="L16" s="46"/>
      <c r="M16" s="46"/>
      <c r="N16" s="46"/>
      <c r="O16" s="313"/>
      <c r="P16" s="243"/>
    </row>
    <row r="17" spans="1:16" x14ac:dyDescent="0.3">
      <c r="A17" s="242">
        <v>12</v>
      </c>
      <c r="B17" s="45"/>
      <c r="C17" s="45"/>
      <c r="D17" s="46"/>
      <c r="E17" s="47"/>
      <c r="F17" s="47"/>
      <c r="G17" s="313"/>
      <c r="H17" s="243"/>
      <c r="I17" s="247"/>
      <c r="J17" s="46"/>
      <c r="K17" s="46"/>
      <c r="L17" s="46"/>
      <c r="M17" s="46"/>
      <c r="N17" s="46"/>
      <c r="O17" s="313"/>
      <c r="P17" s="243"/>
    </row>
    <row r="18" spans="1:16" x14ac:dyDescent="0.3">
      <c r="A18" s="242">
        <v>13</v>
      </c>
      <c r="B18" s="45"/>
      <c r="C18" s="45"/>
      <c r="D18" s="46"/>
      <c r="E18" s="47"/>
      <c r="F18" s="47"/>
      <c r="G18" s="313"/>
      <c r="H18" s="243"/>
      <c r="I18" s="247"/>
      <c r="J18" s="46"/>
      <c r="K18" s="46"/>
      <c r="L18" s="46"/>
      <c r="M18" s="46"/>
      <c r="N18" s="46"/>
      <c r="O18" s="313"/>
      <c r="P18" s="243"/>
    </row>
    <row r="19" spans="1:16" x14ac:dyDescent="0.3">
      <c r="A19" s="242">
        <v>14</v>
      </c>
      <c r="B19" s="45"/>
      <c r="C19" s="45"/>
      <c r="D19" s="46"/>
      <c r="E19" s="47"/>
      <c r="F19" s="47"/>
      <c r="G19" s="313"/>
      <c r="H19" s="243"/>
      <c r="I19" s="247"/>
      <c r="J19" s="46"/>
      <c r="K19" s="46"/>
      <c r="L19" s="46"/>
      <c r="M19" s="46"/>
      <c r="N19" s="46"/>
      <c r="O19" s="313"/>
      <c r="P19" s="243"/>
    </row>
    <row r="20" spans="1:16" x14ac:dyDescent="0.3">
      <c r="A20" s="242">
        <v>15</v>
      </c>
      <c r="B20" s="45"/>
      <c r="C20" s="45"/>
      <c r="D20" s="46"/>
      <c r="E20" s="47"/>
      <c r="F20" s="47"/>
      <c r="G20" s="313"/>
      <c r="H20" s="243"/>
      <c r="I20" s="247"/>
      <c r="J20" s="46"/>
      <c r="K20" s="46"/>
      <c r="L20" s="46"/>
      <c r="M20" s="46"/>
      <c r="N20" s="46"/>
      <c r="O20" s="313"/>
      <c r="P20" s="243"/>
    </row>
    <row r="21" spans="1:16" x14ac:dyDescent="0.3">
      <c r="A21" s="242">
        <v>16</v>
      </c>
      <c r="B21" s="45"/>
      <c r="C21" s="45"/>
      <c r="D21" s="46"/>
      <c r="E21" s="47"/>
      <c r="F21" s="47"/>
      <c r="G21" s="313"/>
      <c r="H21" s="243"/>
      <c r="I21" s="247"/>
      <c r="J21" s="46"/>
      <c r="K21" s="46"/>
      <c r="L21" s="46"/>
      <c r="M21" s="46"/>
      <c r="N21" s="46"/>
      <c r="O21" s="313"/>
      <c r="P21" s="243"/>
    </row>
    <row r="22" spans="1:16" x14ac:dyDescent="0.3">
      <c r="A22" s="242">
        <v>17</v>
      </c>
      <c r="B22" s="45"/>
      <c r="C22" s="45"/>
      <c r="D22" s="46"/>
      <c r="E22" s="47"/>
      <c r="F22" s="47"/>
      <c r="G22" s="313"/>
      <c r="H22" s="243"/>
      <c r="I22" s="247"/>
      <c r="J22" s="46"/>
      <c r="K22" s="46"/>
      <c r="L22" s="46"/>
      <c r="M22" s="46"/>
      <c r="N22" s="46"/>
      <c r="O22" s="313"/>
      <c r="P22" s="243"/>
    </row>
    <row r="23" spans="1:16" x14ac:dyDescent="0.3">
      <c r="A23" s="242">
        <v>18</v>
      </c>
      <c r="B23" s="45"/>
      <c r="C23" s="45"/>
      <c r="D23" s="46"/>
      <c r="E23" s="47"/>
      <c r="F23" s="47"/>
      <c r="G23" s="313"/>
      <c r="H23" s="243"/>
      <c r="I23" s="247"/>
      <c r="J23" s="46"/>
      <c r="K23" s="46"/>
      <c r="L23" s="46"/>
      <c r="M23" s="46"/>
      <c r="N23" s="46"/>
      <c r="O23" s="313"/>
      <c r="P23" s="243"/>
    </row>
    <row r="24" spans="1:16" x14ac:dyDescent="0.3">
      <c r="A24" s="242">
        <v>19</v>
      </c>
      <c r="B24" s="45"/>
      <c r="C24" s="45"/>
      <c r="D24" s="46"/>
      <c r="E24" s="47"/>
      <c r="F24" s="47"/>
      <c r="G24" s="313"/>
      <c r="H24" s="243"/>
      <c r="I24" s="247"/>
      <c r="J24" s="46"/>
      <c r="K24" s="46"/>
      <c r="L24" s="46"/>
      <c r="M24" s="46"/>
      <c r="N24" s="46"/>
      <c r="O24" s="313"/>
      <c r="P24" s="243"/>
    </row>
    <row r="25" spans="1:16" x14ac:dyDescent="0.3">
      <c r="A25" s="242">
        <v>20</v>
      </c>
      <c r="B25" s="45"/>
      <c r="C25" s="45"/>
      <c r="D25" s="46"/>
      <c r="E25" s="47"/>
      <c r="F25" s="47"/>
      <c r="G25" s="313"/>
      <c r="H25" s="243"/>
      <c r="I25" s="247"/>
      <c r="J25" s="46"/>
      <c r="K25" s="46"/>
      <c r="L25" s="46"/>
      <c r="M25" s="46"/>
      <c r="N25" s="46"/>
      <c r="O25" s="313"/>
      <c r="P25" s="243"/>
    </row>
    <row r="26" spans="1:16" x14ac:dyDescent="0.3">
      <c r="A26" s="242">
        <v>21</v>
      </c>
      <c r="B26" s="45"/>
      <c r="C26" s="45"/>
      <c r="D26" s="46"/>
      <c r="E26" s="47"/>
      <c r="F26" s="47"/>
      <c r="G26" s="313"/>
      <c r="H26" s="243"/>
      <c r="I26" s="247"/>
      <c r="J26" s="46"/>
      <c r="K26" s="46"/>
      <c r="L26" s="46"/>
      <c r="M26" s="46"/>
      <c r="N26" s="46"/>
      <c r="O26" s="313"/>
      <c r="P26" s="243"/>
    </row>
    <row r="27" spans="1:16" x14ac:dyDescent="0.3">
      <c r="A27" s="242">
        <v>22</v>
      </c>
      <c r="B27" s="45"/>
      <c r="C27" s="45"/>
      <c r="D27" s="46"/>
      <c r="E27" s="47"/>
      <c r="F27" s="47"/>
      <c r="G27" s="313"/>
      <c r="H27" s="243"/>
      <c r="I27" s="247"/>
      <c r="J27" s="46"/>
      <c r="K27" s="46"/>
      <c r="L27" s="46"/>
      <c r="M27" s="46"/>
      <c r="N27" s="46"/>
      <c r="O27" s="313"/>
      <c r="P27" s="243"/>
    </row>
    <row r="28" spans="1:16" x14ac:dyDescent="0.3">
      <c r="A28" s="242">
        <v>23</v>
      </c>
      <c r="B28" s="45"/>
      <c r="C28" s="45"/>
      <c r="D28" s="46"/>
      <c r="E28" s="47"/>
      <c r="F28" s="47"/>
      <c r="G28" s="313"/>
      <c r="H28" s="243"/>
      <c r="I28" s="247"/>
      <c r="J28" s="46"/>
      <c r="K28" s="46"/>
      <c r="L28" s="46"/>
      <c r="M28" s="46"/>
      <c r="N28" s="46"/>
      <c r="O28" s="313"/>
      <c r="P28" s="243"/>
    </row>
    <row r="29" spans="1:16" x14ac:dyDescent="0.3">
      <c r="A29" s="242">
        <v>24</v>
      </c>
      <c r="B29" s="45"/>
      <c r="C29" s="45"/>
      <c r="D29" s="46"/>
      <c r="E29" s="47"/>
      <c r="F29" s="47"/>
      <c r="G29" s="313"/>
      <c r="H29" s="243"/>
      <c r="I29" s="247"/>
      <c r="J29" s="46"/>
      <c r="K29" s="46"/>
      <c r="L29" s="46"/>
      <c r="M29" s="46"/>
      <c r="N29" s="46"/>
      <c r="O29" s="313"/>
      <c r="P29" s="243"/>
    </row>
    <row r="30" spans="1:16" x14ac:dyDescent="0.3">
      <c r="A30" s="242">
        <v>25</v>
      </c>
      <c r="B30" s="45"/>
      <c r="C30" s="45"/>
      <c r="D30" s="46"/>
      <c r="E30" s="47"/>
      <c r="F30" s="47"/>
      <c r="G30" s="313"/>
      <c r="H30" s="243"/>
      <c r="I30" s="247"/>
      <c r="J30" s="46"/>
      <c r="K30" s="46"/>
      <c r="L30" s="46"/>
      <c r="M30" s="46"/>
      <c r="N30" s="46"/>
      <c r="O30" s="313"/>
      <c r="P30" s="243"/>
    </row>
    <row r="31" spans="1:16" x14ac:dyDescent="0.3">
      <c r="A31" s="242">
        <v>26</v>
      </c>
      <c r="B31" s="45"/>
      <c r="C31" s="45"/>
      <c r="D31" s="46"/>
      <c r="E31" s="47"/>
      <c r="F31" s="47"/>
      <c r="G31" s="313"/>
      <c r="H31" s="243"/>
      <c r="I31" s="247"/>
      <c r="J31" s="46"/>
      <c r="K31" s="46"/>
      <c r="L31" s="46"/>
      <c r="M31" s="46"/>
      <c r="N31" s="46"/>
      <c r="O31" s="313"/>
      <c r="P31" s="243"/>
    </row>
    <row r="32" spans="1:16" x14ac:dyDescent="0.3">
      <c r="A32" s="242">
        <v>27</v>
      </c>
      <c r="B32" s="45"/>
      <c r="C32" s="45"/>
      <c r="D32" s="46"/>
      <c r="E32" s="47"/>
      <c r="F32" s="47"/>
      <c r="G32" s="313"/>
      <c r="H32" s="243"/>
      <c r="I32" s="247"/>
      <c r="J32" s="46"/>
      <c r="K32" s="46"/>
      <c r="L32" s="46"/>
      <c r="M32" s="46"/>
      <c r="N32" s="46"/>
      <c r="O32" s="313"/>
      <c r="P32" s="243"/>
    </row>
    <row r="33" spans="1:16" x14ac:dyDescent="0.3">
      <c r="A33" s="242">
        <v>28</v>
      </c>
      <c r="B33" s="45"/>
      <c r="C33" s="45"/>
      <c r="D33" s="46"/>
      <c r="E33" s="47"/>
      <c r="F33" s="47"/>
      <c r="G33" s="313"/>
      <c r="H33" s="243"/>
      <c r="I33" s="247"/>
      <c r="J33" s="46"/>
      <c r="K33" s="46"/>
      <c r="L33" s="46"/>
      <c r="M33" s="46"/>
      <c r="N33" s="46"/>
      <c r="O33" s="313"/>
      <c r="P33" s="243"/>
    </row>
    <row r="34" spans="1:16" x14ac:dyDescent="0.3">
      <c r="A34" s="242">
        <v>29</v>
      </c>
      <c r="B34" s="45"/>
      <c r="C34" s="45"/>
      <c r="D34" s="46"/>
      <c r="E34" s="47"/>
      <c r="F34" s="47"/>
      <c r="G34" s="313"/>
      <c r="H34" s="243"/>
      <c r="I34" s="247"/>
      <c r="J34" s="46"/>
      <c r="K34" s="46"/>
      <c r="L34" s="46"/>
      <c r="M34" s="46"/>
      <c r="N34" s="46"/>
      <c r="O34" s="313"/>
      <c r="P34" s="243"/>
    </row>
    <row r="35" spans="1:16" x14ac:dyDescent="0.3">
      <c r="A35" s="242">
        <v>30</v>
      </c>
      <c r="B35" s="45"/>
      <c r="C35" s="45"/>
      <c r="D35" s="46"/>
      <c r="E35" s="47"/>
      <c r="F35" s="47"/>
      <c r="G35" s="313"/>
      <c r="H35" s="243"/>
      <c r="I35" s="247"/>
      <c r="J35" s="46"/>
      <c r="K35" s="46"/>
      <c r="L35" s="46"/>
      <c r="M35" s="46"/>
      <c r="N35" s="46"/>
      <c r="O35" s="313"/>
      <c r="P35" s="243"/>
    </row>
    <row r="36" spans="1:16" x14ac:dyDescent="0.3">
      <c r="A36" s="242">
        <v>31</v>
      </c>
      <c r="B36" s="45"/>
      <c r="C36" s="45"/>
      <c r="D36" s="46"/>
      <c r="E36" s="47"/>
      <c r="F36" s="47"/>
      <c r="G36" s="313"/>
      <c r="H36" s="243"/>
      <c r="I36" s="247"/>
      <c r="J36" s="46"/>
      <c r="K36" s="46"/>
      <c r="L36" s="46"/>
      <c r="M36" s="46"/>
      <c r="N36" s="46"/>
      <c r="O36" s="313"/>
      <c r="P36" s="243"/>
    </row>
    <row r="37" spans="1:16" x14ac:dyDescent="0.3">
      <c r="A37" s="242">
        <v>32</v>
      </c>
      <c r="B37" s="45"/>
      <c r="C37" s="45"/>
      <c r="D37" s="46"/>
      <c r="E37" s="47"/>
      <c r="F37" s="47"/>
      <c r="G37" s="313"/>
      <c r="H37" s="243"/>
      <c r="I37" s="247"/>
      <c r="J37" s="46"/>
      <c r="K37" s="46"/>
      <c r="L37" s="46"/>
      <c r="M37" s="46"/>
      <c r="N37" s="46"/>
      <c r="O37" s="313"/>
      <c r="P37" s="243"/>
    </row>
    <row r="38" spans="1:16" x14ac:dyDescent="0.3">
      <c r="A38" s="242">
        <v>33</v>
      </c>
      <c r="B38" s="45"/>
      <c r="C38" s="45"/>
      <c r="D38" s="46"/>
      <c r="E38" s="47"/>
      <c r="F38" s="47"/>
      <c r="G38" s="313"/>
      <c r="H38" s="243"/>
      <c r="I38" s="247"/>
      <c r="J38" s="46"/>
      <c r="K38" s="46"/>
      <c r="L38" s="46"/>
      <c r="M38" s="46"/>
      <c r="N38" s="46"/>
      <c r="O38" s="313"/>
      <c r="P38" s="243"/>
    </row>
    <row r="39" spans="1:16" x14ac:dyDescent="0.3">
      <c r="A39" s="242">
        <v>34</v>
      </c>
      <c r="B39" s="45"/>
      <c r="C39" s="45"/>
      <c r="D39" s="46"/>
      <c r="E39" s="47"/>
      <c r="F39" s="47"/>
      <c r="G39" s="313"/>
      <c r="H39" s="243"/>
      <c r="I39" s="247"/>
      <c r="J39" s="46"/>
      <c r="K39" s="46"/>
      <c r="L39" s="46"/>
      <c r="M39" s="46"/>
      <c r="N39" s="46"/>
      <c r="O39" s="313"/>
      <c r="P39" s="243"/>
    </row>
    <row r="40" spans="1:16" x14ac:dyDescent="0.3">
      <c r="A40" s="242">
        <v>35</v>
      </c>
      <c r="B40" s="45"/>
      <c r="C40" s="45"/>
      <c r="D40" s="46"/>
      <c r="E40" s="47"/>
      <c r="F40" s="47"/>
      <c r="G40" s="313"/>
      <c r="H40" s="243"/>
      <c r="I40" s="247"/>
      <c r="J40" s="46"/>
      <c r="K40" s="46"/>
      <c r="L40" s="46"/>
      <c r="M40" s="46"/>
      <c r="N40" s="46"/>
      <c r="O40" s="313"/>
      <c r="P40" s="243"/>
    </row>
    <row r="41" spans="1:16" x14ac:dyDescent="0.3">
      <c r="A41" s="242">
        <v>36</v>
      </c>
      <c r="B41" s="45"/>
      <c r="C41" s="45"/>
      <c r="D41" s="46"/>
      <c r="E41" s="47"/>
      <c r="F41" s="47"/>
      <c r="G41" s="313"/>
      <c r="H41" s="243"/>
      <c r="I41" s="247"/>
      <c r="J41" s="46"/>
      <c r="K41" s="46"/>
      <c r="L41" s="46"/>
      <c r="M41" s="46"/>
      <c r="N41" s="46"/>
      <c r="O41" s="313"/>
      <c r="P41" s="243"/>
    </row>
    <row r="42" spans="1:16" x14ac:dyDescent="0.3">
      <c r="A42" s="242">
        <v>37</v>
      </c>
      <c r="B42" s="45"/>
      <c r="C42" s="45"/>
      <c r="D42" s="46"/>
      <c r="E42" s="47"/>
      <c r="F42" s="47"/>
      <c r="G42" s="313"/>
      <c r="H42" s="243"/>
      <c r="I42" s="247"/>
      <c r="J42" s="46"/>
      <c r="K42" s="46"/>
      <c r="L42" s="46"/>
      <c r="M42" s="46"/>
      <c r="N42" s="46"/>
      <c r="O42" s="313"/>
      <c r="P42" s="243"/>
    </row>
    <row r="43" spans="1:16" x14ac:dyDescent="0.3">
      <c r="A43" s="242">
        <v>38</v>
      </c>
      <c r="B43" s="45"/>
      <c r="C43" s="45"/>
      <c r="D43" s="46"/>
      <c r="E43" s="47"/>
      <c r="F43" s="47"/>
      <c r="G43" s="313"/>
      <c r="H43" s="243"/>
      <c r="I43" s="247"/>
      <c r="J43" s="46"/>
      <c r="K43" s="46"/>
      <c r="L43" s="46"/>
      <c r="M43" s="46"/>
      <c r="N43" s="46"/>
      <c r="O43" s="313"/>
      <c r="P43" s="243"/>
    </row>
    <row r="44" spans="1:16" x14ac:dyDescent="0.3">
      <c r="A44" s="242">
        <v>39</v>
      </c>
      <c r="B44" s="45"/>
      <c r="C44" s="45"/>
      <c r="D44" s="46"/>
      <c r="E44" s="47"/>
      <c r="F44" s="47"/>
      <c r="G44" s="313"/>
      <c r="H44" s="243"/>
      <c r="I44" s="247"/>
      <c r="J44" s="46"/>
      <c r="K44" s="46"/>
      <c r="L44" s="46"/>
      <c r="M44" s="46"/>
      <c r="N44" s="46"/>
      <c r="O44" s="313"/>
      <c r="P44" s="243"/>
    </row>
    <row r="45" spans="1:16" x14ac:dyDescent="0.3">
      <c r="A45" s="242">
        <v>40</v>
      </c>
      <c r="B45" s="45"/>
      <c r="C45" s="45"/>
      <c r="D45" s="46"/>
      <c r="E45" s="47"/>
      <c r="F45" s="47"/>
      <c r="G45" s="313"/>
      <c r="H45" s="243"/>
      <c r="I45" s="247"/>
      <c r="J45" s="46"/>
      <c r="K45" s="46"/>
      <c r="L45" s="46"/>
      <c r="M45" s="46"/>
      <c r="N45" s="46"/>
      <c r="O45" s="313"/>
      <c r="P45" s="243"/>
    </row>
    <row r="46" spans="1:16" x14ac:dyDescent="0.3">
      <c r="A46" s="242">
        <v>41</v>
      </c>
      <c r="B46" s="45"/>
      <c r="C46" s="45"/>
      <c r="D46" s="46"/>
      <c r="E46" s="47"/>
      <c r="F46" s="47"/>
      <c r="G46" s="313"/>
      <c r="H46" s="243"/>
      <c r="I46" s="247"/>
      <c r="J46" s="46"/>
      <c r="K46" s="46"/>
      <c r="L46" s="46"/>
      <c r="M46" s="46"/>
      <c r="N46" s="46"/>
      <c r="O46" s="313"/>
      <c r="P46" s="243"/>
    </row>
    <row r="47" spans="1:16" x14ac:dyDescent="0.3">
      <c r="A47" s="242">
        <v>42</v>
      </c>
      <c r="B47" s="45"/>
      <c r="C47" s="45"/>
      <c r="D47" s="46"/>
      <c r="E47" s="47"/>
      <c r="F47" s="47"/>
      <c r="G47" s="313"/>
      <c r="H47" s="243"/>
      <c r="I47" s="247"/>
      <c r="J47" s="46"/>
      <c r="K47" s="46"/>
      <c r="L47" s="46"/>
      <c r="M47" s="46"/>
      <c r="N47" s="46"/>
      <c r="O47" s="313"/>
      <c r="P47" s="243"/>
    </row>
    <row r="48" spans="1:16" x14ac:dyDescent="0.3">
      <c r="A48" s="242">
        <v>43</v>
      </c>
      <c r="B48" s="45"/>
      <c r="C48" s="45"/>
      <c r="D48" s="46"/>
      <c r="E48" s="47"/>
      <c r="F48" s="47"/>
      <c r="G48" s="313"/>
      <c r="H48" s="243"/>
      <c r="I48" s="247"/>
      <c r="J48" s="46"/>
      <c r="K48" s="46"/>
      <c r="L48" s="46"/>
      <c r="M48" s="46"/>
      <c r="N48" s="46"/>
      <c r="O48" s="313"/>
      <c r="P48" s="243"/>
    </row>
    <row r="49" spans="1:16" x14ac:dyDescent="0.3">
      <c r="A49" s="242">
        <v>44</v>
      </c>
      <c r="B49" s="45"/>
      <c r="C49" s="45"/>
      <c r="D49" s="46"/>
      <c r="E49" s="47"/>
      <c r="F49" s="47"/>
      <c r="G49" s="313"/>
      <c r="H49" s="243"/>
      <c r="I49" s="247"/>
      <c r="J49" s="46"/>
      <c r="K49" s="46"/>
      <c r="L49" s="46"/>
      <c r="M49" s="46"/>
      <c r="N49" s="46"/>
      <c r="O49" s="313"/>
      <c r="P49" s="243"/>
    </row>
    <row r="50" spans="1:16" x14ac:dyDescent="0.3">
      <c r="A50" s="242">
        <v>45</v>
      </c>
      <c r="B50" s="45"/>
      <c r="C50" s="45"/>
      <c r="D50" s="46"/>
      <c r="E50" s="47"/>
      <c r="F50" s="47"/>
      <c r="G50" s="313"/>
      <c r="H50" s="243"/>
      <c r="I50" s="247"/>
      <c r="J50" s="46"/>
      <c r="K50" s="46"/>
      <c r="L50" s="46"/>
      <c r="M50" s="46"/>
      <c r="N50" s="46"/>
      <c r="O50" s="313"/>
      <c r="P50" s="243"/>
    </row>
    <row r="51" spans="1:16" x14ac:dyDescent="0.3">
      <c r="A51" s="242">
        <v>46</v>
      </c>
      <c r="B51" s="45"/>
      <c r="C51" s="45"/>
      <c r="D51" s="46"/>
      <c r="E51" s="47"/>
      <c r="F51" s="47"/>
      <c r="G51" s="313"/>
      <c r="H51" s="243"/>
      <c r="I51" s="247"/>
      <c r="J51" s="46"/>
      <c r="K51" s="46"/>
      <c r="L51" s="46"/>
      <c r="M51" s="46"/>
      <c r="N51" s="46"/>
      <c r="O51" s="313"/>
      <c r="P51" s="243"/>
    </row>
    <row r="52" spans="1:16" x14ac:dyDescent="0.3">
      <c r="A52" s="242">
        <v>47</v>
      </c>
      <c r="B52" s="45"/>
      <c r="C52" s="45"/>
      <c r="D52" s="46"/>
      <c r="E52" s="47"/>
      <c r="F52" s="47"/>
      <c r="G52" s="313"/>
      <c r="H52" s="243"/>
      <c r="I52" s="247"/>
      <c r="J52" s="46"/>
      <c r="K52" s="46"/>
      <c r="L52" s="46"/>
      <c r="M52" s="46"/>
      <c r="N52" s="46"/>
      <c r="O52" s="313"/>
      <c r="P52" s="243"/>
    </row>
    <row r="53" spans="1:16" x14ac:dyDescent="0.3">
      <c r="A53" s="242">
        <v>48</v>
      </c>
      <c r="B53" s="45"/>
      <c r="C53" s="45"/>
      <c r="D53" s="46"/>
      <c r="E53" s="47"/>
      <c r="F53" s="47"/>
      <c r="G53" s="313"/>
      <c r="H53" s="243"/>
      <c r="I53" s="247"/>
      <c r="J53" s="46"/>
      <c r="K53" s="46"/>
      <c r="L53" s="46"/>
      <c r="M53" s="46"/>
      <c r="N53" s="46"/>
      <c r="O53" s="313"/>
      <c r="P53" s="243"/>
    </row>
    <row r="54" spans="1:16" x14ac:dyDescent="0.3">
      <c r="A54" s="242">
        <v>49</v>
      </c>
      <c r="B54" s="45"/>
      <c r="C54" s="45"/>
      <c r="D54" s="46"/>
      <c r="E54" s="47"/>
      <c r="F54" s="47"/>
      <c r="G54" s="313"/>
      <c r="H54" s="243"/>
      <c r="I54" s="247"/>
      <c r="J54" s="46"/>
      <c r="K54" s="46"/>
      <c r="L54" s="46"/>
      <c r="M54" s="46"/>
      <c r="N54" s="46"/>
      <c r="O54" s="313"/>
      <c r="P54" s="243"/>
    </row>
    <row r="55" spans="1:16" x14ac:dyDescent="0.3">
      <c r="A55" s="242">
        <v>50</v>
      </c>
      <c r="B55" s="45"/>
      <c r="C55" s="45"/>
      <c r="D55" s="46"/>
      <c r="E55" s="47"/>
      <c r="F55" s="47"/>
      <c r="G55" s="313"/>
      <c r="H55" s="243"/>
      <c r="I55" s="247"/>
      <c r="J55" s="46"/>
      <c r="K55" s="46"/>
      <c r="L55" s="46"/>
      <c r="M55" s="46"/>
      <c r="N55" s="46"/>
      <c r="O55" s="313"/>
      <c r="P55" s="243"/>
    </row>
    <row r="56" spans="1:16" x14ac:dyDescent="0.3">
      <c r="A56" s="244"/>
      <c r="B56" s="245"/>
      <c r="C56" s="395"/>
      <c r="D56" s="395"/>
      <c r="E56" s="395"/>
      <c r="F56" s="395"/>
      <c r="G56" s="396"/>
      <c r="H56" s="397"/>
      <c r="I56" s="246"/>
      <c r="J56" s="246"/>
      <c r="K56" s="246"/>
      <c r="L56" s="246"/>
      <c r="M56" s="246"/>
      <c r="N56" s="246"/>
      <c r="O56" s="246"/>
      <c r="P56" s="246"/>
    </row>
    <row r="57" spans="1:16" x14ac:dyDescent="0.3">
      <c r="A57" s="42" t="s">
        <v>273</v>
      </c>
    </row>
    <row r="58" spans="1:16" s="309" customFormat="1" x14ac:dyDescent="0.3">
      <c r="C58" s="398" t="s">
        <v>356</v>
      </c>
      <c r="D58" s="398"/>
      <c r="E58" s="398"/>
      <c r="F58" s="398"/>
      <c r="G58" s="398"/>
      <c r="H58" s="398"/>
      <c r="I58" s="310"/>
      <c r="J58" s="310"/>
      <c r="K58" s="310"/>
      <c r="L58" s="310"/>
      <c r="M58" s="310"/>
      <c r="N58" s="310"/>
      <c r="O58" s="310"/>
      <c r="P58" s="310"/>
    </row>
    <row r="59" spans="1:16" s="309" customFormat="1" x14ac:dyDescent="0.3">
      <c r="C59" s="311"/>
      <c r="D59" s="311"/>
      <c r="E59" s="311"/>
      <c r="F59" s="311"/>
      <c r="G59" s="311"/>
      <c r="H59" s="311"/>
      <c r="I59" s="310"/>
      <c r="J59" s="310"/>
      <c r="K59" s="310"/>
      <c r="L59" s="310"/>
      <c r="M59" s="310"/>
      <c r="N59" s="310"/>
      <c r="O59" s="311"/>
      <c r="P59" s="311"/>
    </row>
    <row r="61" spans="1:16" x14ac:dyDescent="0.3">
      <c r="A61" s="42" t="s">
        <v>276</v>
      </c>
    </row>
    <row r="62" spans="1:16" x14ac:dyDescent="0.3">
      <c r="B62" s="42">
        <f>COUNTIF(B6:B56,"*")</f>
        <v>3</v>
      </c>
      <c r="J62" s="42">
        <f>COUNTIF(J6:J56,"*")</f>
        <v>4</v>
      </c>
    </row>
  </sheetData>
  <mergeCells count="5">
    <mergeCell ref="C56:H56"/>
    <mergeCell ref="C58:H58"/>
    <mergeCell ref="A1:H1"/>
    <mergeCell ref="A4:H4"/>
    <mergeCell ref="I4:P4"/>
  </mergeCells>
  <conditionalFormatting sqref="H3:N3">
    <cfRule type="cellIs" dxfId="3" priority="3" stopIfTrue="1" operator="equal">
      <formula>0</formula>
    </cfRule>
  </conditionalFormatting>
  <conditionalFormatting sqref="P3">
    <cfRule type="cellIs" dxfId="2" priority="1" stopIfTrue="1" operator="equal">
      <formula>0</formula>
    </cfRule>
  </conditionalFormatting>
  <conditionalFormatting sqref="S3 W3 AA3 AE3 AI3 AM3 AQ3 AU3 AY3 BC3 BG3 BK3 BO3 BS3 BW3 CA3 CE3 CI3 CM3 CQ3 CU3 CY3 DC3 DG3 DK3 DO3 DS3 DW3 EA3 EE3 EI3 EM3 EQ3 EU3 EY3 FC3 FG3 FK3 FO3 FS3 FW3 GA3 GE3 GI3 GM3 GQ3 GU3 GY3 HC3 HG3 HK3 HO3 HS3 HW3 IA3 IE3 II3 IM3 IQ3 IU3 IY3">
    <cfRule type="cellIs" dxfId="1" priority="4" stopIfTrue="1" operator="equal">
      <formula>0</formula>
    </cfRule>
  </conditionalFormatting>
  <printOptions horizontalCentered="1"/>
  <pageMargins left="0.39370078740157483" right="0.39370078740157483" top="0.39370078740157483" bottom="0.59055118110236227" header="0.39370078740157483" footer="0.31496062992125984"/>
  <pageSetup paperSize="9" scale="46" fitToHeight="5" orientation="portrait" r:id="rId1"/>
  <headerFooter>
    <oddFooter>&amp;R&amp;"FlandersArtSans-Regular,Standaard"&amp;10&amp;P/&amp;N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L71"/>
  <sheetViews>
    <sheetView showGridLines="0" view="pageBreakPreview" zoomScaleNormal="100" zoomScaleSheetLayoutView="100" workbookViewId="0">
      <selection activeCell="B28" sqref="B28"/>
    </sheetView>
  </sheetViews>
  <sheetFormatPr defaultRowHeight="14.5" x14ac:dyDescent="0.35"/>
  <cols>
    <col min="1" max="1" width="4.81640625" customWidth="1"/>
    <col min="2" max="2" width="76.1796875" customWidth="1"/>
    <col min="3" max="3" width="10.54296875" style="1" bestFit="1" customWidth="1"/>
    <col min="4" max="4" width="32" style="2" bestFit="1" customWidth="1"/>
    <col min="5" max="5" width="3.7265625" style="2" customWidth="1"/>
  </cols>
  <sheetData>
    <row r="1" spans="1:12" ht="35.15" customHeight="1" x14ac:dyDescent="0.35">
      <c r="A1" s="405" t="s">
        <v>260</v>
      </c>
      <c r="B1" s="406"/>
      <c r="C1" s="406"/>
      <c r="D1" s="406"/>
      <c r="E1" s="407"/>
      <c r="F1" s="85"/>
      <c r="G1" s="85"/>
      <c r="H1" s="85"/>
      <c r="I1" s="85"/>
      <c r="J1" s="85"/>
      <c r="K1" s="85"/>
      <c r="L1" s="85"/>
    </row>
    <row r="2" spans="1:12" ht="15.5" x14ac:dyDescent="0.35">
      <c r="A2" s="177" t="s">
        <v>194</v>
      </c>
      <c r="B2" s="178"/>
      <c r="C2" s="179">
        <v>2023</v>
      </c>
      <c r="D2" s="180"/>
      <c r="E2" s="180"/>
    </row>
    <row r="3" spans="1:12" x14ac:dyDescent="0.35">
      <c r="A3" s="181"/>
      <c r="B3" s="182" t="s">
        <v>195</v>
      </c>
      <c r="C3" s="183" t="s">
        <v>196</v>
      </c>
      <c r="D3" s="184"/>
      <c r="E3" s="185"/>
      <c r="F3" s="20"/>
      <c r="G3" s="20"/>
    </row>
    <row r="4" spans="1:12" s="84" customFormat="1" ht="25" customHeight="1" x14ac:dyDescent="0.4">
      <c r="A4" s="186" t="s">
        <v>68</v>
      </c>
      <c r="B4" s="187"/>
      <c r="C4" s="187"/>
      <c r="D4" s="187"/>
      <c r="E4" s="187"/>
    </row>
    <row r="5" spans="1:12" s="84" customFormat="1" ht="20.149999999999999" customHeight="1" x14ac:dyDescent="0.35">
      <c r="A5" s="188" t="s">
        <v>69</v>
      </c>
      <c r="B5" s="187"/>
      <c r="C5" s="187"/>
      <c r="D5" s="187"/>
      <c r="E5" s="187"/>
    </row>
    <row r="6" spans="1:12" x14ac:dyDescent="0.35">
      <c r="A6" s="189" t="s">
        <v>70</v>
      </c>
      <c r="B6" s="190" t="s">
        <v>71</v>
      </c>
      <c r="C6" s="191">
        <v>200</v>
      </c>
      <c r="D6" s="192" t="s">
        <v>197</v>
      </c>
      <c r="E6" s="193"/>
      <c r="F6" s="20"/>
      <c r="G6" s="20"/>
    </row>
    <row r="7" spans="1:12" x14ac:dyDescent="0.35">
      <c r="A7" s="194" t="s">
        <v>74</v>
      </c>
      <c r="B7" s="195" t="s">
        <v>198</v>
      </c>
      <c r="C7" s="196">
        <v>200</v>
      </c>
      <c r="D7" s="197" t="s">
        <v>199</v>
      </c>
      <c r="E7" s="193"/>
      <c r="F7" s="20"/>
      <c r="G7" s="20"/>
    </row>
    <row r="8" spans="1:12" s="84" customFormat="1" ht="20.149999999999999" customHeight="1" x14ac:dyDescent="0.35">
      <c r="A8" s="188" t="s">
        <v>77</v>
      </c>
      <c r="B8" s="187"/>
      <c r="C8" s="198"/>
      <c r="D8" s="187"/>
      <c r="E8" s="187"/>
    </row>
    <row r="9" spans="1:12" x14ac:dyDescent="0.35">
      <c r="A9" s="189" t="s">
        <v>78</v>
      </c>
      <c r="B9" s="190" t="s">
        <v>79</v>
      </c>
      <c r="C9" s="191">
        <v>21</v>
      </c>
      <c r="D9" s="192" t="s">
        <v>197</v>
      </c>
      <c r="E9" s="193"/>
      <c r="F9" s="20"/>
      <c r="G9" s="20"/>
    </row>
    <row r="10" spans="1:12" x14ac:dyDescent="0.35">
      <c r="A10" s="199"/>
      <c r="B10" s="200" t="s">
        <v>82</v>
      </c>
      <c r="C10" s="201">
        <v>8</v>
      </c>
      <c r="D10" s="202" t="s">
        <v>197</v>
      </c>
      <c r="E10" s="193"/>
      <c r="F10" s="20"/>
      <c r="G10" s="20"/>
    </row>
    <row r="11" spans="1:12" x14ac:dyDescent="0.35">
      <c r="A11" s="199" t="s">
        <v>83</v>
      </c>
      <c r="B11" s="200" t="s">
        <v>84</v>
      </c>
      <c r="C11" s="201">
        <v>51</v>
      </c>
      <c r="D11" s="202" t="s">
        <v>197</v>
      </c>
      <c r="E11" s="193"/>
      <c r="F11" s="20"/>
      <c r="G11" s="20"/>
    </row>
    <row r="12" spans="1:12" x14ac:dyDescent="0.35">
      <c r="A12" s="194"/>
      <c r="B12" s="195" t="s">
        <v>82</v>
      </c>
      <c r="C12" s="196">
        <v>8</v>
      </c>
      <c r="D12" s="197" t="s">
        <v>197</v>
      </c>
      <c r="E12" s="193"/>
      <c r="F12" s="20"/>
      <c r="G12" s="20"/>
    </row>
    <row r="13" spans="1:12" s="84" customFormat="1" ht="20.149999999999999" customHeight="1" x14ac:dyDescent="0.35">
      <c r="A13" s="188" t="s">
        <v>85</v>
      </c>
      <c r="B13" s="187"/>
      <c r="C13" s="198"/>
      <c r="D13" s="187"/>
      <c r="E13" s="187"/>
    </row>
    <row r="14" spans="1:12" x14ac:dyDescent="0.35">
      <c r="A14" s="189" t="s">
        <v>86</v>
      </c>
      <c r="B14" s="190" t="s">
        <v>87</v>
      </c>
      <c r="C14" s="191">
        <v>16</v>
      </c>
      <c r="D14" s="192" t="s">
        <v>197</v>
      </c>
      <c r="E14" s="193"/>
      <c r="F14" s="20"/>
      <c r="G14" s="20"/>
    </row>
    <row r="15" spans="1:12" x14ac:dyDescent="0.35">
      <c r="A15" s="199" t="s">
        <v>89</v>
      </c>
      <c r="B15" s="200" t="s">
        <v>90</v>
      </c>
      <c r="C15" s="201">
        <v>60</v>
      </c>
      <c r="D15" s="202" t="s">
        <v>197</v>
      </c>
      <c r="E15" s="193"/>
      <c r="F15" s="20"/>
      <c r="G15" s="20"/>
    </row>
    <row r="16" spans="1:12" x14ac:dyDescent="0.35">
      <c r="A16" s="199"/>
      <c r="B16" s="200" t="s">
        <v>82</v>
      </c>
      <c r="C16" s="201">
        <v>8</v>
      </c>
      <c r="D16" s="202" t="s">
        <v>197</v>
      </c>
      <c r="E16" s="193"/>
      <c r="F16" s="20"/>
      <c r="G16" s="20"/>
    </row>
    <row r="17" spans="1:7" x14ac:dyDescent="0.35">
      <c r="A17" s="199" t="s">
        <v>92</v>
      </c>
      <c r="B17" s="200" t="s">
        <v>93</v>
      </c>
      <c r="C17" s="201">
        <v>115</v>
      </c>
      <c r="D17" s="202" t="s">
        <v>197</v>
      </c>
      <c r="E17" s="193"/>
      <c r="F17" s="20"/>
      <c r="G17" s="20"/>
    </row>
    <row r="18" spans="1:7" x14ac:dyDescent="0.35">
      <c r="A18" s="199"/>
      <c r="B18" s="200" t="s">
        <v>82</v>
      </c>
      <c r="C18" s="201">
        <v>8</v>
      </c>
      <c r="D18" s="202" t="s">
        <v>197</v>
      </c>
      <c r="E18" s="193"/>
      <c r="F18" s="20"/>
      <c r="G18" s="20"/>
    </row>
    <row r="19" spans="1:7" x14ac:dyDescent="0.35">
      <c r="A19" s="194" t="s">
        <v>94</v>
      </c>
      <c r="B19" s="195" t="s">
        <v>200</v>
      </c>
      <c r="C19" s="196">
        <v>15</v>
      </c>
      <c r="D19" s="197" t="s">
        <v>197</v>
      </c>
      <c r="E19" s="193"/>
      <c r="F19" s="20"/>
      <c r="G19" s="20"/>
    </row>
    <row r="20" spans="1:7" s="84" customFormat="1" ht="20.149999999999999" customHeight="1" x14ac:dyDescent="0.35">
      <c r="A20" s="188" t="s">
        <v>96</v>
      </c>
      <c r="B20" s="187"/>
      <c r="C20" s="198"/>
      <c r="D20" s="187"/>
      <c r="E20" s="187"/>
    </row>
    <row r="21" spans="1:7" x14ac:dyDescent="0.35">
      <c r="A21" s="203">
        <v>4</v>
      </c>
      <c r="B21" s="204" t="s">
        <v>97</v>
      </c>
      <c r="C21" s="205">
        <v>20</v>
      </c>
      <c r="D21" s="206" t="s">
        <v>197</v>
      </c>
      <c r="E21" s="193"/>
      <c r="F21" s="20"/>
      <c r="G21" s="20"/>
    </row>
    <row r="22" spans="1:7" s="84" customFormat="1" ht="25" customHeight="1" x14ac:dyDescent="0.4">
      <c r="A22" s="186" t="s">
        <v>98</v>
      </c>
      <c r="B22" s="187"/>
      <c r="C22" s="198"/>
      <c r="D22" s="187"/>
      <c r="E22" s="187"/>
    </row>
    <row r="23" spans="1:7" s="84" customFormat="1" ht="20.149999999999999" customHeight="1" x14ac:dyDescent="0.35">
      <c r="A23" s="188" t="s">
        <v>99</v>
      </c>
      <c r="B23" s="187"/>
      <c r="C23" s="198"/>
      <c r="D23" s="187"/>
      <c r="E23" s="187"/>
    </row>
    <row r="24" spans="1:7" x14ac:dyDescent="0.35">
      <c r="A24" s="189" t="s">
        <v>100</v>
      </c>
      <c r="B24" s="190" t="s">
        <v>101</v>
      </c>
      <c r="C24" s="191">
        <v>650</v>
      </c>
      <c r="D24" s="192" t="s">
        <v>201</v>
      </c>
      <c r="E24" s="193"/>
      <c r="F24" s="20"/>
      <c r="G24" s="20"/>
    </row>
    <row r="25" spans="1:7" x14ac:dyDescent="0.35">
      <c r="A25" s="199" t="s">
        <v>113</v>
      </c>
      <c r="B25" s="200" t="s">
        <v>114</v>
      </c>
      <c r="C25" s="201">
        <v>4000</v>
      </c>
      <c r="D25" s="202" t="s">
        <v>201</v>
      </c>
      <c r="E25" s="193"/>
      <c r="F25" s="20"/>
      <c r="G25" s="20"/>
    </row>
    <row r="26" spans="1:7" s="84" customFormat="1" ht="29" x14ac:dyDescent="0.35">
      <c r="A26" s="207" t="s">
        <v>116</v>
      </c>
      <c r="B26" s="208" t="s">
        <v>117</v>
      </c>
      <c r="C26" s="201">
        <v>8000</v>
      </c>
      <c r="D26" s="209" t="s">
        <v>201</v>
      </c>
      <c r="E26" s="210"/>
      <c r="F26" s="64"/>
      <c r="G26" s="64"/>
    </row>
    <row r="27" spans="1:7" x14ac:dyDescent="0.35">
      <c r="A27" s="199" t="s">
        <v>118</v>
      </c>
      <c r="B27" s="200" t="s">
        <v>119</v>
      </c>
      <c r="C27" s="201">
        <v>3000</v>
      </c>
      <c r="D27" s="202" t="s">
        <v>201</v>
      </c>
      <c r="E27" s="193"/>
      <c r="F27" s="20"/>
      <c r="G27" s="20"/>
    </row>
    <row r="28" spans="1:7" s="84" customFormat="1" ht="29" x14ac:dyDescent="0.35">
      <c r="A28" s="207" t="s">
        <v>120</v>
      </c>
      <c r="B28" s="208" t="s">
        <v>121</v>
      </c>
      <c r="C28" s="201">
        <v>6000</v>
      </c>
      <c r="D28" s="209" t="s">
        <v>201</v>
      </c>
      <c r="E28" s="210"/>
      <c r="F28" s="64"/>
      <c r="G28" s="64"/>
    </row>
    <row r="29" spans="1:7" x14ac:dyDescent="0.35">
      <c r="A29" s="199" t="s">
        <v>122</v>
      </c>
      <c r="B29" s="200" t="s">
        <v>123</v>
      </c>
      <c r="C29" s="201">
        <v>2000</v>
      </c>
      <c r="D29" s="209" t="s">
        <v>201</v>
      </c>
      <c r="E29" s="193"/>
      <c r="F29" s="20"/>
      <c r="G29" s="20"/>
    </row>
    <row r="30" spans="1:7" ht="29" x14ac:dyDescent="0.35">
      <c r="A30" s="211" t="s">
        <v>124</v>
      </c>
      <c r="B30" s="212" t="s">
        <v>125</v>
      </c>
      <c r="C30" s="196">
        <v>2000</v>
      </c>
      <c r="D30" s="213" t="s">
        <v>201</v>
      </c>
      <c r="E30" s="210"/>
      <c r="F30" s="20"/>
      <c r="G30" s="20"/>
    </row>
    <row r="31" spans="1:7" s="84" customFormat="1" ht="20.149999999999999" customHeight="1" x14ac:dyDescent="0.35">
      <c r="A31" s="188" t="s">
        <v>126</v>
      </c>
      <c r="B31" s="187"/>
      <c r="C31" s="198"/>
      <c r="D31" s="187"/>
      <c r="E31" s="187"/>
    </row>
    <row r="32" spans="1:7" x14ac:dyDescent="0.35">
      <c r="A32" s="189" t="s">
        <v>127</v>
      </c>
      <c r="B32" s="190" t="s">
        <v>128</v>
      </c>
      <c r="C32" s="191">
        <v>6400</v>
      </c>
      <c r="D32" s="214" t="s">
        <v>199</v>
      </c>
      <c r="E32" s="193"/>
      <c r="F32" s="20"/>
      <c r="G32" s="20"/>
    </row>
    <row r="33" spans="1:7" s="84" customFormat="1" ht="29" x14ac:dyDescent="0.35">
      <c r="A33" s="207" t="s">
        <v>130</v>
      </c>
      <c r="B33" s="208" t="s">
        <v>131</v>
      </c>
      <c r="C33" s="201">
        <v>9600</v>
      </c>
      <c r="D33" s="209" t="s">
        <v>199</v>
      </c>
      <c r="E33" s="210"/>
      <c r="F33" s="64"/>
      <c r="G33" s="64"/>
    </row>
    <row r="34" spans="1:7" x14ac:dyDescent="0.35">
      <c r="A34" s="199" t="s">
        <v>132</v>
      </c>
      <c r="B34" s="200" t="s">
        <v>133</v>
      </c>
      <c r="C34" s="201">
        <v>4800</v>
      </c>
      <c r="D34" s="209" t="s">
        <v>199</v>
      </c>
      <c r="E34" s="193"/>
      <c r="F34" s="20"/>
      <c r="G34" s="20"/>
    </row>
    <row r="35" spans="1:7" s="84" customFormat="1" ht="29" x14ac:dyDescent="0.35">
      <c r="A35" s="207" t="s">
        <v>134</v>
      </c>
      <c r="B35" s="208" t="s">
        <v>135</v>
      </c>
      <c r="C35" s="201">
        <v>7200</v>
      </c>
      <c r="D35" s="209" t="s">
        <v>199</v>
      </c>
      <c r="E35" s="210"/>
      <c r="F35" s="64"/>
      <c r="G35" s="64"/>
    </row>
    <row r="36" spans="1:7" x14ac:dyDescent="0.35">
      <c r="A36" s="199" t="s">
        <v>136</v>
      </c>
      <c r="B36" s="200" t="s">
        <v>137</v>
      </c>
      <c r="C36" s="201">
        <v>3200</v>
      </c>
      <c r="D36" s="209" t="s">
        <v>199</v>
      </c>
      <c r="E36" s="193"/>
      <c r="F36" s="20"/>
      <c r="G36" s="20"/>
    </row>
    <row r="37" spans="1:7" ht="29" x14ac:dyDescent="0.35">
      <c r="A37" s="211" t="s">
        <v>138</v>
      </c>
      <c r="B37" s="212" t="s">
        <v>139</v>
      </c>
      <c r="C37" s="196">
        <v>4800</v>
      </c>
      <c r="D37" s="213" t="s">
        <v>199</v>
      </c>
      <c r="E37" s="210"/>
      <c r="F37" s="20"/>
      <c r="G37" s="20"/>
    </row>
    <row r="38" spans="1:7" s="84" customFormat="1" ht="20.149999999999999" customHeight="1" x14ac:dyDescent="0.35">
      <c r="A38" s="188" t="s">
        <v>140</v>
      </c>
      <c r="B38" s="187"/>
      <c r="C38" s="198"/>
      <c r="D38" s="187"/>
      <c r="E38" s="187"/>
    </row>
    <row r="39" spans="1:7" x14ac:dyDescent="0.35">
      <c r="A39" s="189" t="s">
        <v>141</v>
      </c>
      <c r="B39" s="190" t="s">
        <v>248</v>
      </c>
      <c r="C39" s="191">
        <v>3000</v>
      </c>
      <c r="D39" s="192" t="s">
        <v>226</v>
      </c>
      <c r="E39" s="193"/>
      <c r="F39" s="20"/>
      <c r="G39" s="20"/>
    </row>
    <row r="40" spans="1:7" ht="29" x14ac:dyDescent="0.35">
      <c r="A40" s="207" t="s">
        <v>142</v>
      </c>
      <c r="B40" s="208" t="s">
        <v>143</v>
      </c>
      <c r="C40" s="201">
        <v>3000</v>
      </c>
      <c r="D40" s="209" t="s">
        <v>202</v>
      </c>
      <c r="E40" s="193"/>
      <c r="F40" s="20"/>
      <c r="G40" s="20"/>
    </row>
    <row r="41" spans="1:7" ht="29" x14ac:dyDescent="0.35">
      <c r="A41" s="408" t="s">
        <v>144</v>
      </c>
      <c r="B41" s="208" t="s">
        <v>227</v>
      </c>
      <c r="C41" s="201">
        <v>3000</v>
      </c>
      <c r="D41" s="209" t="s">
        <v>225</v>
      </c>
      <c r="E41" s="193"/>
      <c r="F41" s="20"/>
      <c r="G41" s="20"/>
    </row>
    <row r="42" spans="1:7" x14ac:dyDescent="0.35">
      <c r="A42" s="408"/>
      <c r="B42" s="215" t="s">
        <v>223</v>
      </c>
      <c r="C42" s="201">
        <v>1500</v>
      </c>
      <c r="D42" s="209" t="s">
        <v>202</v>
      </c>
      <c r="E42" s="193"/>
      <c r="F42" s="20"/>
      <c r="G42" s="20"/>
    </row>
    <row r="43" spans="1:7" ht="29" x14ac:dyDescent="0.35">
      <c r="A43" s="408"/>
      <c r="B43" s="208" t="s">
        <v>228</v>
      </c>
      <c r="C43" s="201">
        <v>16500</v>
      </c>
      <c r="D43" s="209" t="s">
        <v>225</v>
      </c>
      <c r="E43" s="193"/>
      <c r="F43" s="20"/>
      <c r="G43" s="20"/>
    </row>
    <row r="44" spans="1:7" x14ac:dyDescent="0.35">
      <c r="A44" s="408"/>
      <c r="B44" s="215" t="s">
        <v>224</v>
      </c>
      <c r="C44" s="201">
        <v>900</v>
      </c>
      <c r="D44" s="209" t="s">
        <v>202</v>
      </c>
      <c r="E44" s="193"/>
      <c r="F44" s="20"/>
      <c r="G44" s="20"/>
    </row>
    <row r="45" spans="1:7" ht="29" x14ac:dyDescent="0.35">
      <c r="A45" s="408"/>
      <c r="B45" s="208" t="s">
        <v>229</v>
      </c>
      <c r="C45" s="201">
        <v>34500</v>
      </c>
      <c r="D45" s="209" t="s">
        <v>225</v>
      </c>
      <c r="E45" s="193"/>
      <c r="F45" s="20"/>
      <c r="G45" s="20"/>
    </row>
    <row r="46" spans="1:7" x14ac:dyDescent="0.35">
      <c r="A46" s="409"/>
      <c r="B46" s="216" t="s">
        <v>230</v>
      </c>
      <c r="C46" s="196">
        <v>400</v>
      </c>
      <c r="D46" s="213" t="s">
        <v>209</v>
      </c>
      <c r="E46" s="193"/>
      <c r="F46" s="20"/>
      <c r="G46" s="20"/>
    </row>
    <row r="47" spans="1:7" s="84" customFormat="1" ht="20.149999999999999" customHeight="1" x14ac:dyDescent="0.35">
      <c r="A47" s="217" t="s">
        <v>145</v>
      </c>
      <c r="B47" s="218"/>
      <c r="C47" s="219"/>
      <c r="D47" s="218"/>
      <c r="E47" s="187"/>
    </row>
    <row r="48" spans="1:7" x14ac:dyDescent="0.35">
      <c r="A48" s="199" t="s">
        <v>146</v>
      </c>
      <c r="B48" s="200" t="s">
        <v>147</v>
      </c>
      <c r="C48" s="201">
        <v>150</v>
      </c>
      <c r="D48" s="202" t="s">
        <v>203</v>
      </c>
      <c r="E48" s="193"/>
      <c r="F48" s="20"/>
      <c r="G48" s="20"/>
    </row>
    <row r="49" spans="1:7" x14ac:dyDescent="0.35">
      <c r="A49" s="199" t="s">
        <v>149</v>
      </c>
      <c r="B49" s="200" t="s">
        <v>150</v>
      </c>
      <c r="C49" s="201">
        <v>20</v>
      </c>
      <c r="D49" s="202" t="s">
        <v>231</v>
      </c>
      <c r="E49" s="193"/>
      <c r="F49" s="20"/>
      <c r="G49" s="20"/>
    </row>
    <row r="50" spans="1:7" s="84" customFormat="1" ht="20.149999999999999" customHeight="1" x14ac:dyDescent="0.35">
      <c r="A50" s="217" t="s">
        <v>152</v>
      </c>
      <c r="B50" s="218"/>
      <c r="C50" s="219"/>
      <c r="D50" s="218"/>
      <c r="E50" s="187"/>
    </row>
    <row r="51" spans="1:7" x14ac:dyDescent="0.35">
      <c r="A51" s="199" t="s">
        <v>153</v>
      </c>
      <c r="B51" s="200" t="s">
        <v>154</v>
      </c>
      <c r="C51" s="201">
        <v>1080</v>
      </c>
      <c r="D51" s="202" t="s">
        <v>199</v>
      </c>
      <c r="E51" s="193"/>
      <c r="F51" s="20"/>
      <c r="G51" s="20"/>
    </row>
    <row r="52" spans="1:7" ht="28.5" customHeight="1" x14ac:dyDescent="0.35">
      <c r="A52" s="207" t="s">
        <v>155</v>
      </c>
      <c r="B52" s="208" t="s">
        <v>236</v>
      </c>
      <c r="C52" s="201">
        <f>1080+540</f>
        <v>1620</v>
      </c>
      <c r="D52" s="209" t="s">
        <v>199</v>
      </c>
      <c r="E52" s="193"/>
      <c r="F52" s="20"/>
      <c r="G52" s="20"/>
    </row>
    <row r="53" spans="1:7" ht="15" customHeight="1" x14ac:dyDescent="0.35">
      <c r="A53" s="207" t="s">
        <v>210</v>
      </c>
      <c r="B53" s="208" t="s">
        <v>249</v>
      </c>
      <c r="C53" s="201">
        <v>660</v>
      </c>
      <c r="D53" s="220" t="s">
        <v>197</v>
      </c>
      <c r="E53" s="193"/>
      <c r="F53" s="20"/>
      <c r="G53" s="20"/>
    </row>
    <row r="54" spans="1:7" x14ac:dyDescent="0.35">
      <c r="A54" s="199"/>
      <c r="B54" s="215" t="s">
        <v>250</v>
      </c>
      <c r="C54" s="201">
        <v>250</v>
      </c>
      <c r="D54" s="202" t="s">
        <v>197</v>
      </c>
      <c r="E54" s="193"/>
      <c r="F54" s="20"/>
      <c r="G54" s="20"/>
    </row>
    <row r="55" spans="1:7" x14ac:dyDescent="0.35">
      <c r="A55" s="207" t="s">
        <v>237</v>
      </c>
      <c r="B55" s="208" t="s">
        <v>251</v>
      </c>
      <c r="C55" s="201">
        <v>660</v>
      </c>
      <c r="D55" s="220" t="s">
        <v>240</v>
      </c>
      <c r="E55" s="180"/>
    </row>
    <row r="56" spans="1:7" x14ac:dyDescent="0.35">
      <c r="A56" s="199"/>
      <c r="B56" s="215" t="s">
        <v>250</v>
      </c>
      <c r="C56" s="201">
        <v>250</v>
      </c>
      <c r="D56" s="202" t="s">
        <v>240</v>
      </c>
      <c r="E56" s="180"/>
    </row>
    <row r="57" spans="1:7" s="84" customFormat="1" ht="20.149999999999999" customHeight="1" x14ac:dyDescent="0.35">
      <c r="A57" s="217" t="s">
        <v>156</v>
      </c>
      <c r="B57" s="218"/>
      <c r="C57" s="219"/>
      <c r="D57" s="218"/>
      <c r="E57" s="187"/>
    </row>
    <row r="58" spans="1:7" x14ac:dyDescent="0.35">
      <c r="A58" s="199" t="s">
        <v>157</v>
      </c>
      <c r="B58" s="200" t="s">
        <v>252</v>
      </c>
      <c r="C58" s="201">
        <v>1500</v>
      </c>
      <c r="D58" s="202" t="s">
        <v>199</v>
      </c>
      <c r="E58" s="193"/>
      <c r="F58" s="20"/>
      <c r="G58" s="20"/>
    </row>
    <row r="59" spans="1:7" x14ac:dyDescent="0.35">
      <c r="A59" s="199" t="s">
        <v>160</v>
      </c>
      <c r="B59" s="200" t="s">
        <v>253</v>
      </c>
      <c r="C59" s="201">
        <v>2000</v>
      </c>
      <c r="D59" s="202" t="s">
        <v>199</v>
      </c>
      <c r="E59" s="193"/>
      <c r="F59" s="20"/>
      <c r="G59" s="20"/>
    </row>
    <row r="60" spans="1:7" s="84" customFormat="1" ht="20.149999999999999" customHeight="1" x14ac:dyDescent="0.35">
      <c r="A60" s="217" t="s">
        <v>162</v>
      </c>
      <c r="B60" s="218"/>
      <c r="C60" s="219"/>
      <c r="D60" s="218"/>
      <c r="E60" s="187"/>
    </row>
    <row r="61" spans="1:7" ht="29" x14ac:dyDescent="0.35">
      <c r="A61" s="221" t="s">
        <v>163</v>
      </c>
      <c r="B61" s="222" t="s">
        <v>164</v>
      </c>
      <c r="C61" s="205">
        <v>250</v>
      </c>
      <c r="D61" s="223" t="s">
        <v>199</v>
      </c>
      <c r="E61" s="193"/>
      <c r="F61" s="20"/>
      <c r="G61" s="20"/>
    </row>
    <row r="62" spans="1:7" s="84" customFormat="1" ht="25" customHeight="1" x14ac:dyDescent="0.4">
      <c r="A62" s="186" t="s">
        <v>166</v>
      </c>
      <c r="B62" s="187"/>
      <c r="C62" s="198"/>
      <c r="D62" s="187"/>
      <c r="E62" s="187"/>
    </row>
    <row r="63" spans="1:7" x14ac:dyDescent="0.35">
      <c r="A63" s="189" t="s">
        <v>167</v>
      </c>
      <c r="B63" s="190" t="s">
        <v>245</v>
      </c>
      <c r="C63" s="191">
        <v>4500</v>
      </c>
      <c r="D63" s="192" t="s">
        <v>226</v>
      </c>
      <c r="E63" s="193"/>
      <c r="F63" s="20"/>
      <c r="G63" s="20"/>
    </row>
    <row r="64" spans="1:7" x14ac:dyDescent="0.35">
      <c r="A64" s="199" t="s">
        <v>169</v>
      </c>
      <c r="B64" s="200" t="s">
        <v>246</v>
      </c>
      <c r="C64" s="201">
        <v>6000</v>
      </c>
      <c r="D64" s="192" t="s">
        <v>226</v>
      </c>
      <c r="E64" s="193"/>
      <c r="F64" s="20"/>
      <c r="G64" s="20"/>
    </row>
    <row r="65" spans="1:7" x14ac:dyDescent="0.35">
      <c r="A65" s="199" t="s">
        <v>170</v>
      </c>
      <c r="B65" s="200" t="s">
        <v>171</v>
      </c>
      <c r="C65" s="201">
        <v>3000</v>
      </c>
      <c r="D65" s="202" t="s">
        <v>202</v>
      </c>
      <c r="E65" s="193"/>
      <c r="F65" s="20"/>
      <c r="G65" s="20"/>
    </row>
    <row r="66" spans="1:7" x14ac:dyDescent="0.35">
      <c r="A66" s="194" t="s">
        <v>172</v>
      </c>
      <c r="B66" s="195" t="s">
        <v>173</v>
      </c>
      <c r="C66" s="196">
        <v>4500</v>
      </c>
      <c r="D66" s="197" t="s">
        <v>202</v>
      </c>
      <c r="E66" s="193"/>
      <c r="F66" s="20"/>
      <c r="G66" s="20"/>
    </row>
    <row r="68" spans="1:7" x14ac:dyDescent="0.35">
      <c r="A68" s="4"/>
    </row>
    <row r="69" spans="1:7" x14ac:dyDescent="0.35">
      <c r="A69" s="4"/>
    </row>
    <row r="70" spans="1:7" x14ac:dyDescent="0.35">
      <c r="A70" s="4"/>
    </row>
    <row r="71" spans="1:7" x14ac:dyDescent="0.35">
      <c r="A71" s="4"/>
    </row>
  </sheetData>
  <sheetProtection algorithmName="SHA-512" hashValue="zMqhAdW30Q9Fsc3L8xO+wAshnbwdzIDZ71eSwSrQpg5x+qd4NNwNvscG8fZ3s6c4gs/+qJ5BU1t0LJi/8C/10g==" saltValue="Okl0NbzJmTLflJVzyJr+hg==" spinCount="100000" sheet="1" formatCells="0" insertColumns="0" insertRows="0" deleteColumns="0" deleteRows="0"/>
  <mergeCells count="2">
    <mergeCell ref="A1:E1"/>
    <mergeCell ref="A41:A46"/>
  </mergeCells>
  <pageMargins left="0.70866141732283472" right="0.70866141732283472" top="0.39370078740157483" bottom="0.74803149606299213" header="0" footer="0.31496062992125984"/>
  <pageSetup paperSize="9" scale="68"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E6499-5032-43BE-B218-A42669ED0E79}">
  <dimension ref="A1:J95"/>
  <sheetViews>
    <sheetView showGridLines="0" zoomScaleNormal="100" workbookViewId="0">
      <selection activeCell="C15" sqref="C15"/>
    </sheetView>
  </sheetViews>
  <sheetFormatPr defaultRowHeight="14.5" x14ac:dyDescent="0.35"/>
  <cols>
    <col min="1" max="2" width="5.7265625" customWidth="1"/>
    <col min="3" max="3" width="60.7265625" customWidth="1"/>
    <col min="4" max="4" width="10.7265625" customWidth="1"/>
    <col min="5" max="5" width="30.7265625" customWidth="1"/>
  </cols>
  <sheetData>
    <row r="1" spans="1:10" s="7" customFormat="1" ht="45" customHeight="1" x14ac:dyDescent="0.3">
      <c r="A1" s="411" t="s">
        <v>331</v>
      </c>
      <c r="B1" s="411"/>
      <c r="C1" s="411"/>
      <c r="D1" s="411"/>
      <c r="E1" s="411"/>
      <c r="F1" s="85"/>
      <c r="G1" s="85"/>
      <c r="H1" s="85"/>
      <c r="J1" s="8"/>
    </row>
    <row r="2" spans="1:10" s="8" customFormat="1" ht="15.5" x14ac:dyDescent="0.35">
      <c r="A2" s="249"/>
    </row>
    <row r="3" spans="1:10" s="8" customFormat="1" ht="13" x14ac:dyDescent="0.3">
      <c r="A3" s="11" t="s">
        <v>58</v>
      </c>
      <c r="B3" s="24"/>
      <c r="C3" s="8">
        <f>Aanvraagformulier!E45</f>
        <v>0</v>
      </c>
      <c r="D3" s="239" t="s">
        <v>357</v>
      </c>
      <c r="E3" s="8">
        <f>Aanvraagformulier!E46</f>
        <v>0</v>
      </c>
    </row>
    <row r="4" spans="1:10" s="8" customFormat="1" ht="15.5" x14ac:dyDescent="0.3">
      <c r="A4" s="250" t="s">
        <v>60</v>
      </c>
      <c r="B4" s="250"/>
      <c r="C4" s="250"/>
      <c r="D4" s="251" t="s">
        <v>279</v>
      </c>
      <c r="E4" s="251" t="s">
        <v>61</v>
      </c>
    </row>
    <row r="5" spans="1:10" ht="25" customHeight="1" x14ac:dyDescent="0.35">
      <c r="A5" s="86" t="s">
        <v>280</v>
      </c>
      <c r="B5" s="37"/>
      <c r="D5" s="37"/>
      <c r="E5" s="37"/>
    </row>
    <row r="6" spans="1:10" x14ac:dyDescent="0.35">
      <c r="A6" s="20" t="s">
        <v>281</v>
      </c>
      <c r="B6" s="20"/>
      <c r="D6" s="20"/>
      <c r="E6" s="20"/>
    </row>
    <row r="7" spans="1:10" x14ac:dyDescent="0.35">
      <c r="A7" s="252"/>
      <c r="B7" s="54" t="s">
        <v>282</v>
      </c>
      <c r="D7" s="253">
        <v>100000</v>
      </c>
      <c r="E7" s="254" t="s">
        <v>283</v>
      </c>
    </row>
    <row r="8" spans="1:10" x14ac:dyDescent="0.35">
      <c r="A8" s="54"/>
      <c r="B8" s="54" t="s">
        <v>82</v>
      </c>
      <c r="D8" s="253">
        <v>0</v>
      </c>
      <c r="E8" s="254" t="s">
        <v>284</v>
      </c>
    </row>
    <row r="9" spans="1:10" ht="25" customHeight="1" x14ac:dyDescent="0.35">
      <c r="A9" s="86" t="s">
        <v>285</v>
      </c>
      <c r="B9" s="37"/>
      <c r="D9" s="37"/>
      <c r="E9" s="37"/>
    </row>
    <row r="10" spans="1:10" ht="20.149999999999999" customHeight="1" x14ac:dyDescent="0.35">
      <c r="A10" s="88" t="s">
        <v>69</v>
      </c>
      <c r="B10" s="20"/>
      <c r="D10" s="20"/>
      <c r="E10" s="20"/>
    </row>
    <row r="11" spans="1:10" x14ac:dyDescent="0.35">
      <c r="A11" s="252" t="s">
        <v>70</v>
      </c>
      <c r="B11" s="54" t="s">
        <v>71</v>
      </c>
      <c r="D11" s="253">
        <v>0</v>
      </c>
      <c r="E11" s="254" t="s">
        <v>286</v>
      </c>
    </row>
    <row r="12" spans="1:10" x14ac:dyDescent="0.35">
      <c r="A12" s="252"/>
      <c r="B12" s="54"/>
      <c r="C12" s="54" t="s">
        <v>287</v>
      </c>
      <c r="D12" s="253">
        <v>0</v>
      </c>
      <c r="E12" s="254" t="s">
        <v>288</v>
      </c>
    </row>
    <row r="13" spans="1:10" x14ac:dyDescent="0.35">
      <c r="A13" s="252" t="s">
        <v>74</v>
      </c>
      <c r="B13" s="54" t="s">
        <v>75</v>
      </c>
      <c r="D13" s="253">
        <v>0</v>
      </c>
      <c r="E13" s="254" t="s">
        <v>289</v>
      </c>
    </row>
    <row r="14" spans="1:10" ht="20.149999999999999" customHeight="1" x14ac:dyDescent="0.35">
      <c r="A14" s="88" t="s">
        <v>77</v>
      </c>
      <c r="B14" s="20"/>
      <c r="D14" s="20"/>
      <c r="E14" s="254"/>
    </row>
    <row r="15" spans="1:10" x14ac:dyDescent="0.35">
      <c r="A15" s="54" t="s">
        <v>78</v>
      </c>
      <c r="B15" s="54" t="s">
        <v>290</v>
      </c>
      <c r="D15" s="253">
        <v>0</v>
      </c>
      <c r="E15" s="254" t="s">
        <v>291</v>
      </c>
    </row>
    <row r="16" spans="1:10" x14ac:dyDescent="0.35">
      <c r="A16" s="252"/>
      <c r="B16" s="54"/>
      <c r="C16" s="54" t="s">
        <v>292</v>
      </c>
      <c r="D16" s="253">
        <v>0</v>
      </c>
      <c r="E16" s="254" t="s">
        <v>293</v>
      </c>
    </row>
    <row r="17" spans="1:5" x14ac:dyDescent="0.35">
      <c r="A17" s="252"/>
      <c r="B17" s="54"/>
      <c r="C17" s="54" t="s">
        <v>294</v>
      </c>
      <c r="D17" s="253">
        <v>0</v>
      </c>
      <c r="E17" s="254" t="s">
        <v>295</v>
      </c>
    </row>
    <row r="18" spans="1:5" x14ac:dyDescent="0.35">
      <c r="A18" s="54" t="s">
        <v>78</v>
      </c>
      <c r="B18" s="54" t="s">
        <v>296</v>
      </c>
      <c r="D18" s="253">
        <v>0</v>
      </c>
      <c r="E18" s="254" t="s">
        <v>297</v>
      </c>
    </row>
    <row r="19" spans="1:5" x14ac:dyDescent="0.35">
      <c r="A19" s="252"/>
      <c r="B19" s="54"/>
      <c r="C19" s="54" t="s">
        <v>292</v>
      </c>
      <c r="D19" s="253">
        <v>0</v>
      </c>
      <c r="E19" s="254" t="s">
        <v>293</v>
      </c>
    </row>
    <row r="20" spans="1:5" x14ac:dyDescent="0.35">
      <c r="A20" s="252"/>
      <c r="C20" s="54" t="s">
        <v>298</v>
      </c>
      <c r="D20" s="253">
        <v>0</v>
      </c>
      <c r="E20" s="254"/>
    </row>
    <row r="21" spans="1:5" x14ac:dyDescent="0.35">
      <c r="A21" s="54"/>
      <c r="C21" s="54" t="s">
        <v>299</v>
      </c>
      <c r="D21" s="253">
        <v>0</v>
      </c>
      <c r="E21" s="254" t="s">
        <v>284</v>
      </c>
    </row>
    <row r="22" spans="1:5" x14ac:dyDescent="0.35">
      <c r="A22" s="54" t="s">
        <v>83</v>
      </c>
      <c r="B22" s="54" t="s">
        <v>84</v>
      </c>
      <c r="D22" s="253">
        <v>0</v>
      </c>
      <c r="E22" s="254" t="s">
        <v>300</v>
      </c>
    </row>
    <row r="23" spans="1:5" x14ac:dyDescent="0.35">
      <c r="A23" s="252"/>
      <c r="B23" s="54"/>
      <c r="C23" s="54" t="s">
        <v>292</v>
      </c>
      <c r="D23" s="253">
        <v>0</v>
      </c>
      <c r="E23" s="254" t="s">
        <v>301</v>
      </c>
    </row>
    <row r="24" spans="1:5" x14ac:dyDescent="0.35">
      <c r="A24" s="252"/>
      <c r="B24" s="54"/>
      <c r="C24" s="54" t="s">
        <v>302</v>
      </c>
      <c r="D24" s="253">
        <v>0</v>
      </c>
      <c r="E24" s="254" t="s">
        <v>303</v>
      </c>
    </row>
    <row r="25" spans="1:5" x14ac:dyDescent="0.35">
      <c r="A25" s="252"/>
      <c r="C25" s="54" t="s">
        <v>299</v>
      </c>
      <c r="D25" s="253">
        <v>0</v>
      </c>
      <c r="E25" s="254" t="s">
        <v>284</v>
      </c>
    </row>
    <row r="26" spans="1:5" ht="20.149999999999999" customHeight="1" x14ac:dyDescent="0.35">
      <c r="A26" s="88" t="s">
        <v>85</v>
      </c>
      <c r="B26" s="20"/>
      <c r="D26" s="20"/>
      <c r="E26" s="254"/>
    </row>
    <row r="27" spans="1:5" x14ac:dyDescent="0.35">
      <c r="A27" s="252"/>
      <c r="B27" s="54" t="s">
        <v>304</v>
      </c>
      <c r="D27" s="253">
        <v>0</v>
      </c>
      <c r="E27" s="254" t="s">
        <v>305</v>
      </c>
    </row>
    <row r="28" spans="1:5" x14ac:dyDescent="0.35">
      <c r="A28" s="252" t="s">
        <v>86</v>
      </c>
      <c r="B28" s="54" t="s">
        <v>87</v>
      </c>
      <c r="D28" s="253">
        <v>0</v>
      </c>
      <c r="E28" s="254" t="s">
        <v>306</v>
      </c>
    </row>
    <row r="29" spans="1:5" x14ac:dyDescent="0.35">
      <c r="A29" s="54" t="s">
        <v>89</v>
      </c>
      <c r="B29" s="54" t="s">
        <v>90</v>
      </c>
      <c r="D29" s="253"/>
      <c r="E29" s="254"/>
    </row>
    <row r="30" spans="1:5" x14ac:dyDescent="0.35">
      <c r="A30" s="252"/>
      <c r="B30" s="54"/>
      <c r="C30" s="54" t="s">
        <v>307</v>
      </c>
      <c r="D30" s="253">
        <v>0</v>
      </c>
      <c r="E30" s="254" t="s">
        <v>308</v>
      </c>
    </row>
    <row r="31" spans="1:5" x14ac:dyDescent="0.35">
      <c r="A31" s="252"/>
      <c r="B31" s="54"/>
      <c r="C31" s="54" t="s">
        <v>309</v>
      </c>
      <c r="D31" s="253">
        <v>0</v>
      </c>
      <c r="E31" s="254" t="s">
        <v>308</v>
      </c>
    </row>
    <row r="32" spans="1:5" x14ac:dyDescent="0.35">
      <c r="A32" s="252"/>
      <c r="C32" s="54" t="s">
        <v>310</v>
      </c>
      <c r="D32" s="253">
        <v>0</v>
      </c>
      <c r="E32" s="254" t="s">
        <v>311</v>
      </c>
    </row>
    <row r="33" spans="1:5" x14ac:dyDescent="0.35">
      <c r="A33" s="252"/>
      <c r="C33" s="54" t="s">
        <v>299</v>
      </c>
      <c r="D33" s="253">
        <v>0</v>
      </c>
      <c r="E33" s="254" t="s">
        <v>284</v>
      </c>
    </row>
    <row r="34" spans="1:5" x14ac:dyDescent="0.35">
      <c r="A34" s="252" t="s">
        <v>92</v>
      </c>
      <c r="B34" s="54" t="s">
        <v>93</v>
      </c>
      <c r="D34" s="253"/>
      <c r="E34" s="254"/>
    </row>
    <row r="35" spans="1:5" x14ac:dyDescent="0.35">
      <c r="A35" s="252"/>
      <c r="B35" s="54"/>
      <c r="C35" s="54" t="s">
        <v>307</v>
      </c>
      <c r="D35" s="253">
        <v>0</v>
      </c>
      <c r="E35" s="254" t="s">
        <v>312</v>
      </c>
    </row>
    <row r="36" spans="1:5" x14ac:dyDescent="0.35">
      <c r="A36" s="252"/>
      <c r="B36" s="54"/>
      <c r="C36" s="54" t="s">
        <v>309</v>
      </c>
      <c r="D36" s="253">
        <v>0</v>
      </c>
      <c r="E36" s="254" t="s">
        <v>313</v>
      </c>
    </row>
    <row r="37" spans="1:5" x14ac:dyDescent="0.35">
      <c r="A37" s="252"/>
      <c r="C37" s="54" t="s">
        <v>310</v>
      </c>
      <c r="D37" s="253">
        <v>0</v>
      </c>
      <c r="E37" s="254" t="s">
        <v>311</v>
      </c>
    </row>
    <row r="38" spans="1:5" x14ac:dyDescent="0.35">
      <c r="A38" s="252"/>
      <c r="C38" s="54" t="s">
        <v>299</v>
      </c>
      <c r="D38" s="253">
        <v>0</v>
      </c>
      <c r="E38" s="254" t="s">
        <v>284</v>
      </c>
    </row>
    <row r="39" spans="1:5" x14ac:dyDescent="0.35">
      <c r="A39" s="252" t="s">
        <v>94</v>
      </c>
      <c r="B39" s="54" t="s">
        <v>95</v>
      </c>
      <c r="D39" s="253"/>
      <c r="E39" s="254"/>
    </row>
    <row r="40" spans="1:5" x14ac:dyDescent="0.35">
      <c r="A40" s="252"/>
      <c r="B40" s="54"/>
      <c r="C40" s="54" t="s">
        <v>307</v>
      </c>
      <c r="D40" s="253">
        <v>0</v>
      </c>
      <c r="E40" s="254" t="s">
        <v>314</v>
      </c>
    </row>
    <row r="41" spans="1:5" x14ac:dyDescent="0.35">
      <c r="A41" s="252"/>
      <c r="B41" s="54"/>
      <c r="C41" s="54" t="s">
        <v>315</v>
      </c>
      <c r="D41" s="253">
        <v>0</v>
      </c>
      <c r="E41" s="254" t="s">
        <v>314</v>
      </c>
    </row>
    <row r="42" spans="1:5" x14ac:dyDescent="0.35">
      <c r="A42" s="252"/>
      <c r="B42" s="54"/>
      <c r="C42" s="54" t="s">
        <v>292</v>
      </c>
      <c r="D42" s="253">
        <v>0</v>
      </c>
      <c r="E42" s="254" t="s">
        <v>314</v>
      </c>
    </row>
    <row r="43" spans="1:5" x14ac:dyDescent="0.35">
      <c r="A43" s="252"/>
      <c r="B43" s="54"/>
      <c r="C43" s="54" t="s">
        <v>316</v>
      </c>
      <c r="D43" s="253">
        <v>0</v>
      </c>
      <c r="E43" s="254" t="s">
        <v>314</v>
      </c>
    </row>
    <row r="44" spans="1:5" ht="20.149999999999999" customHeight="1" x14ac:dyDescent="0.35">
      <c r="A44" s="88" t="s">
        <v>96</v>
      </c>
      <c r="B44" s="20"/>
      <c r="D44" s="20"/>
      <c r="E44" s="254"/>
    </row>
    <row r="45" spans="1:5" x14ac:dyDescent="0.35">
      <c r="A45" s="252">
        <v>4</v>
      </c>
      <c r="B45" s="54" t="s">
        <v>97</v>
      </c>
      <c r="D45" s="253"/>
      <c r="E45" s="254"/>
    </row>
    <row r="46" spans="1:5" x14ac:dyDescent="0.35">
      <c r="A46" s="252"/>
      <c r="B46" s="54"/>
      <c r="C46" s="54" t="s">
        <v>307</v>
      </c>
      <c r="D46" s="253">
        <v>0</v>
      </c>
      <c r="E46" s="254" t="s">
        <v>317</v>
      </c>
    </row>
    <row r="47" spans="1:5" x14ac:dyDescent="0.35">
      <c r="A47" s="252"/>
      <c r="B47" s="54"/>
      <c r="C47" s="54" t="s">
        <v>315</v>
      </c>
      <c r="D47" s="253">
        <v>0</v>
      </c>
      <c r="E47" s="254" t="s">
        <v>318</v>
      </c>
    </row>
    <row r="48" spans="1:5" x14ac:dyDescent="0.35">
      <c r="A48" s="252"/>
      <c r="B48" s="54"/>
      <c r="C48" s="54" t="s">
        <v>292</v>
      </c>
      <c r="D48" s="253">
        <v>0</v>
      </c>
      <c r="E48" s="254" t="s">
        <v>318</v>
      </c>
    </row>
    <row r="49" spans="1:5" x14ac:dyDescent="0.35">
      <c r="A49" s="252"/>
      <c r="B49" s="54"/>
      <c r="C49" s="54" t="s">
        <v>319</v>
      </c>
      <c r="D49" s="253">
        <v>0</v>
      </c>
      <c r="E49" s="254" t="s">
        <v>320</v>
      </c>
    </row>
    <row r="50" spans="1:5" ht="30" customHeight="1" x14ac:dyDescent="0.35">
      <c r="A50" s="86" t="s">
        <v>98</v>
      </c>
      <c r="B50" s="54"/>
      <c r="D50" s="37"/>
      <c r="E50" s="254"/>
    </row>
    <row r="51" spans="1:5" ht="20.149999999999999" customHeight="1" x14ac:dyDescent="0.35">
      <c r="A51" s="88" t="s">
        <v>99</v>
      </c>
      <c r="B51" s="20"/>
      <c r="D51" s="20"/>
      <c r="E51" s="254"/>
    </row>
    <row r="52" spans="1:5" x14ac:dyDescent="0.35">
      <c r="A52" s="252" t="s">
        <v>100</v>
      </c>
      <c r="B52" s="54" t="s">
        <v>101</v>
      </c>
      <c r="D52" s="253"/>
      <c r="E52" s="254"/>
    </row>
    <row r="53" spans="1:5" x14ac:dyDescent="0.35">
      <c r="A53" s="255"/>
      <c r="B53" s="54"/>
      <c r="C53" s="54" t="s">
        <v>105</v>
      </c>
      <c r="D53" s="253">
        <v>0</v>
      </c>
      <c r="E53" s="254" t="s">
        <v>321</v>
      </c>
    </row>
    <row r="54" spans="1:5" x14ac:dyDescent="0.35">
      <c r="A54" s="255"/>
      <c r="B54" s="54"/>
      <c r="C54" s="54" t="s">
        <v>110</v>
      </c>
      <c r="D54" s="253">
        <v>0</v>
      </c>
      <c r="E54" s="254" t="s">
        <v>321</v>
      </c>
    </row>
    <row r="55" spans="1:5" x14ac:dyDescent="0.35">
      <c r="A55" s="255"/>
      <c r="B55" s="54"/>
      <c r="C55" s="54" t="s">
        <v>111</v>
      </c>
      <c r="D55" s="253">
        <v>0</v>
      </c>
      <c r="E55" s="254" t="s">
        <v>321</v>
      </c>
    </row>
    <row r="56" spans="1:5" x14ac:dyDescent="0.35">
      <c r="A56" s="255"/>
      <c r="B56" s="54"/>
      <c r="C56" s="54" t="s">
        <v>112</v>
      </c>
      <c r="D56" s="253">
        <v>0</v>
      </c>
      <c r="E56" s="254" t="s">
        <v>321</v>
      </c>
    </row>
    <row r="57" spans="1:5" x14ac:dyDescent="0.35">
      <c r="A57" s="252" t="s">
        <v>113</v>
      </c>
      <c r="B57" s="54" t="s">
        <v>114</v>
      </c>
      <c r="D57" s="253">
        <v>0</v>
      </c>
      <c r="E57" s="254" t="s">
        <v>322</v>
      </c>
    </row>
    <row r="58" spans="1:5" ht="30" customHeight="1" x14ac:dyDescent="0.35">
      <c r="A58" s="252" t="s">
        <v>116</v>
      </c>
      <c r="B58" s="410" t="s">
        <v>254</v>
      </c>
      <c r="C58" s="410"/>
      <c r="D58" s="253">
        <v>0</v>
      </c>
      <c r="E58" s="254" t="s">
        <v>322</v>
      </c>
    </row>
    <row r="59" spans="1:5" x14ac:dyDescent="0.35">
      <c r="A59" s="252" t="s">
        <v>118</v>
      </c>
      <c r="B59" s="224" t="s">
        <v>119</v>
      </c>
      <c r="D59" s="253">
        <v>0</v>
      </c>
      <c r="E59" s="254" t="s">
        <v>322</v>
      </c>
    </row>
    <row r="60" spans="1:5" ht="30" customHeight="1" x14ac:dyDescent="0.35">
      <c r="A60" s="252" t="s">
        <v>120</v>
      </c>
      <c r="B60" s="410" t="s">
        <v>255</v>
      </c>
      <c r="C60" s="410"/>
      <c r="D60" s="253">
        <v>0</v>
      </c>
      <c r="E60" s="254" t="s">
        <v>322</v>
      </c>
    </row>
    <row r="61" spans="1:5" x14ac:dyDescent="0.35">
      <c r="A61" s="252" t="s">
        <v>122</v>
      </c>
      <c r="B61" s="224" t="s">
        <v>123</v>
      </c>
      <c r="D61" s="253">
        <v>0</v>
      </c>
      <c r="E61" s="254" t="s">
        <v>322</v>
      </c>
    </row>
    <row r="62" spans="1:5" ht="30" customHeight="1" x14ac:dyDescent="0.35">
      <c r="A62" s="252" t="s">
        <v>124</v>
      </c>
      <c r="B62" s="410" t="s">
        <v>256</v>
      </c>
      <c r="C62" s="410"/>
      <c r="D62" s="253">
        <v>0</v>
      </c>
      <c r="E62" s="254" t="s">
        <v>322</v>
      </c>
    </row>
    <row r="63" spans="1:5" ht="20.149999999999999" customHeight="1" x14ac:dyDescent="0.35">
      <c r="A63" s="88" t="s">
        <v>126</v>
      </c>
      <c r="B63" s="20"/>
      <c r="D63" s="20"/>
      <c r="E63" s="254"/>
    </row>
    <row r="64" spans="1:5" x14ac:dyDescent="0.35">
      <c r="A64" s="252" t="s">
        <v>127</v>
      </c>
      <c r="B64" s="54" t="s">
        <v>128</v>
      </c>
      <c r="D64" s="253">
        <v>0</v>
      </c>
      <c r="E64" s="254" t="s">
        <v>322</v>
      </c>
    </row>
    <row r="65" spans="1:5" ht="30" customHeight="1" x14ac:dyDescent="0.35">
      <c r="A65" s="252" t="s">
        <v>130</v>
      </c>
      <c r="B65" s="410" t="s">
        <v>257</v>
      </c>
      <c r="C65" s="410"/>
      <c r="D65" s="253">
        <v>0</v>
      </c>
      <c r="E65" s="254" t="s">
        <v>322</v>
      </c>
    </row>
    <row r="66" spans="1:5" x14ac:dyDescent="0.35">
      <c r="A66" s="252" t="s">
        <v>132</v>
      </c>
      <c r="B66" s="224" t="s">
        <v>133</v>
      </c>
      <c r="D66" s="253">
        <v>0</v>
      </c>
      <c r="E66" s="254" t="s">
        <v>322</v>
      </c>
    </row>
    <row r="67" spans="1:5" ht="30" customHeight="1" x14ac:dyDescent="0.35">
      <c r="A67" s="252" t="s">
        <v>134</v>
      </c>
      <c r="B67" s="410" t="s">
        <v>258</v>
      </c>
      <c r="C67" s="410"/>
      <c r="D67" s="253">
        <v>0</v>
      </c>
      <c r="E67" s="254" t="s">
        <v>322</v>
      </c>
    </row>
    <row r="68" spans="1:5" x14ac:dyDescent="0.35">
      <c r="A68" s="252" t="s">
        <v>136</v>
      </c>
      <c r="B68" s="224" t="s">
        <v>137</v>
      </c>
      <c r="D68" s="253">
        <v>0</v>
      </c>
      <c r="E68" s="254" t="s">
        <v>322</v>
      </c>
    </row>
    <row r="69" spans="1:5" ht="30" customHeight="1" x14ac:dyDescent="0.35">
      <c r="A69" s="252" t="s">
        <v>138</v>
      </c>
      <c r="B69" s="410" t="s">
        <v>259</v>
      </c>
      <c r="C69" s="410"/>
      <c r="D69" s="253">
        <v>0</v>
      </c>
      <c r="E69" s="254" t="s">
        <v>322</v>
      </c>
    </row>
    <row r="70" spans="1:5" x14ac:dyDescent="0.35">
      <c r="A70" s="88" t="s">
        <v>140</v>
      </c>
      <c r="B70" s="20"/>
      <c r="D70" s="20"/>
      <c r="E70" s="254"/>
    </row>
    <row r="71" spans="1:5" x14ac:dyDescent="0.35">
      <c r="A71" s="252" t="s">
        <v>141</v>
      </c>
      <c r="B71" s="224" t="s">
        <v>220</v>
      </c>
      <c r="D71" s="253">
        <v>0</v>
      </c>
      <c r="E71" s="254"/>
    </row>
    <row r="72" spans="1:5" ht="30" customHeight="1" x14ac:dyDescent="0.35">
      <c r="A72" s="252" t="s">
        <v>142</v>
      </c>
      <c r="B72" s="410" t="s">
        <v>143</v>
      </c>
      <c r="C72" s="410"/>
      <c r="D72" s="253">
        <v>0</v>
      </c>
      <c r="E72" s="254"/>
    </row>
    <row r="73" spans="1:5" ht="30" customHeight="1" x14ac:dyDescent="0.35">
      <c r="A73" s="252" t="s">
        <v>144</v>
      </c>
      <c r="B73" s="410" t="s">
        <v>222</v>
      </c>
      <c r="C73" s="410"/>
      <c r="D73" s="253">
        <v>0</v>
      </c>
      <c r="E73" s="254"/>
    </row>
    <row r="74" spans="1:5" x14ac:dyDescent="0.35">
      <c r="A74" s="252"/>
      <c r="B74" s="224" t="s">
        <v>221</v>
      </c>
      <c r="D74" s="253">
        <v>0</v>
      </c>
      <c r="E74" s="254"/>
    </row>
    <row r="75" spans="1:5" x14ac:dyDescent="0.35">
      <c r="A75" s="252"/>
      <c r="B75" s="224" t="s">
        <v>221</v>
      </c>
      <c r="D75" s="253">
        <v>0</v>
      </c>
      <c r="E75" s="254"/>
    </row>
    <row r="76" spans="1:5" ht="40" customHeight="1" x14ac:dyDescent="0.35">
      <c r="A76" s="413" t="s">
        <v>145</v>
      </c>
      <c r="B76" s="413"/>
      <c r="C76" s="413"/>
      <c r="D76" s="20"/>
      <c r="E76" s="254"/>
    </row>
    <row r="77" spans="1:5" x14ac:dyDescent="0.35">
      <c r="A77" s="252" t="s">
        <v>146</v>
      </c>
      <c r="B77" s="54" t="s">
        <v>147</v>
      </c>
      <c r="D77" s="253">
        <v>0</v>
      </c>
      <c r="E77" s="254" t="s">
        <v>323</v>
      </c>
    </row>
    <row r="78" spans="1:5" x14ac:dyDescent="0.35">
      <c r="A78" s="252" t="s">
        <v>149</v>
      </c>
      <c r="B78" s="224" t="s">
        <v>150</v>
      </c>
      <c r="D78" s="253">
        <v>0</v>
      </c>
      <c r="E78" s="254" t="s">
        <v>321</v>
      </c>
    </row>
    <row r="79" spans="1:5" ht="20.149999999999999" customHeight="1" x14ac:dyDescent="0.35">
      <c r="A79" s="88" t="s">
        <v>152</v>
      </c>
      <c r="B79" s="20"/>
      <c r="D79" s="20"/>
      <c r="E79" s="254"/>
    </row>
    <row r="80" spans="1:5" x14ac:dyDescent="0.35">
      <c r="A80" s="252" t="s">
        <v>153</v>
      </c>
      <c r="B80" s="54" t="s">
        <v>154</v>
      </c>
      <c r="D80" s="253">
        <v>0</v>
      </c>
      <c r="E80" s="254" t="s">
        <v>324</v>
      </c>
    </row>
    <row r="81" spans="1:5" ht="30" customHeight="1" x14ac:dyDescent="0.35">
      <c r="A81" s="256" t="s">
        <v>155</v>
      </c>
      <c r="B81" s="410" t="s">
        <v>236</v>
      </c>
      <c r="C81" s="410"/>
      <c r="D81" s="253">
        <v>0</v>
      </c>
      <c r="E81" s="254" t="s">
        <v>324</v>
      </c>
    </row>
    <row r="82" spans="1:5" x14ac:dyDescent="0.35">
      <c r="A82" s="252" t="s">
        <v>210</v>
      </c>
      <c r="B82" s="54" t="s">
        <v>238</v>
      </c>
      <c r="D82" s="253">
        <v>0</v>
      </c>
      <c r="E82" s="254" t="s">
        <v>325</v>
      </c>
    </row>
    <row r="83" spans="1:5" x14ac:dyDescent="0.35">
      <c r="A83" s="54" t="s">
        <v>237</v>
      </c>
      <c r="B83" s="54" t="s">
        <v>239</v>
      </c>
      <c r="D83" s="253">
        <v>0</v>
      </c>
      <c r="E83" s="254" t="s">
        <v>325</v>
      </c>
    </row>
    <row r="84" spans="1:5" x14ac:dyDescent="0.35">
      <c r="A84" s="54"/>
      <c r="B84" s="54"/>
      <c r="D84" s="37"/>
      <c r="E84" s="254"/>
    </row>
    <row r="85" spans="1:5" ht="35.15" customHeight="1" x14ac:dyDescent="0.35">
      <c r="A85" s="413" t="s">
        <v>156</v>
      </c>
      <c r="B85" s="413"/>
      <c r="C85" s="413"/>
      <c r="D85" s="20"/>
      <c r="E85" s="254"/>
    </row>
    <row r="86" spans="1:5" x14ac:dyDescent="0.35">
      <c r="A86" s="252" t="s">
        <v>157</v>
      </c>
      <c r="B86" s="54" t="s">
        <v>158</v>
      </c>
      <c r="D86" s="253">
        <v>0</v>
      </c>
      <c r="E86" s="254" t="s">
        <v>326</v>
      </c>
    </row>
    <row r="87" spans="1:5" x14ac:dyDescent="0.35">
      <c r="A87" s="252" t="s">
        <v>160</v>
      </c>
      <c r="B87" s="54" t="s">
        <v>161</v>
      </c>
      <c r="D87" s="253">
        <v>0</v>
      </c>
      <c r="E87" s="254" t="s">
        <v>326</v>
      </c>
    </row>
    <row r="88" spans="1:5" ht="20.149999999999999" customHeight="1" x14ac:dyDescent="0.35">
      <c r="A88" s="88" t="s">
        <v>162</v>
      </c>
      <c r="B88" s="20"/>
      <c r="D88" s="20"/>
      <c r="E88" s="254"/>
    </row>
    <row r="89" spans="1:5" ht="30" customHeight="1" x14ac:dyDescent="0.35">
      <c r="A89" s="252" t="s">
        <v>163</v>
      </c>
      <c r="B89" s="412" t="s">
        <v>164</v>
      </c>
      <c r="C89" s="412"/>
      <c r="D89" s="253">
        <v>0</v>
      </c>
      <c r="E89" s="254" t="s">
        <v>321</v>
      </c>
    </row>
    <row r="90" spans="1:5" ht="15" customHeight="1" x14ac:dyDescent="0.35">
      <c r="A90" s="252"/>
      <c r="B90" s="412"/>
      <c r="C90" s="412"/>
      <c r="D90" s="253"/>
      <c r="E90" s="37"/>
    </row>
    <row r="91" spans="1:5" ht="30" customHeight="1" x14ac:dyDescent="0.35">
      <c r="A91" s="257" t="s">
        <v>327</v>
      </c>
      <c r="B91" s="258"/>
      <c r="C91" s="259"/>
      <c r="D91" s="260">
        <f>SUM(D7:D90)</f>
        <v>100000</v>
      </c>
      <c r="E91" s="261"/>
    </row>
    <row r="92" spans="1:5" x14ac:dyDescent="0.35">
      <c r="A92" s="252"/>
      <c r="B92" s="224"/>
      <c r="D92" s="253"/>
      <c r="E92" s="54"/>
    </row>
    <row r="93" spans="1:5" x14ac:dyDescent="0.35">
      <c r="A93" s="252"/>
      <c r="B93" s="224"/>
      <c r="D93" s="54"/>
      <c r="E93" s="54"/>
    </row>
    <row r="94" spans="1:5" x14ac:dyDescent="0.35">
      <c r="A94" s="252"/>
      <c r="B94" s="54"/>
      <c r="D94" s="54"/>
      <c r="E94" s="54"/>
    </row>
    <row r="95" spans="1:5" x14ac:dyDescent="0.35">
      <c r="A95" s="252"/>
      <c r="B95" s="54"/>
      <c r="D95" s="54"/>
      <c r="E95" s="54"/>
    </row>
  </sheetData>
  <mergeCells count="14">
    <mergeCell ref="B89:C89"/>
    <mergeCell ref="B90:C90"/>
    <mergeCell ref="B69:C69"/>
    <mergeCell ref="B72:C72"/>
    <mergeCell ref="B73:C73"/>
    <mergeCell ref="A76:C76"/>
    <mergeCell ref="B81:C81"/>
    <mergeCell ref="A85:C85"/>
    <mergeCell ref="B67:C67"/>
    <mergeCell ref="A1:E1"/>
    <mergeCell ref="B58:C58"/>
    <mergeCell ref="B60:C60"/>
    <mergeCell ref="B62:C62"/>
    <mergeCell ref="B65:C65"/>
  </mergeCells>
  <conditionalFormatting sqref="G3 K3 O3 S3 W3 AA3 AE3 AI3 AM3 AQ3 AU3 AY3 BC3 BG3 BK3 BO3 BS3 BW3 CA3 CE3 CI3 CM3 CQ3 CU3 CY3 DC3 DG3 DK3 DO3 DS3 DW3 EA3 EE3 EI3 EM3 EQ3 EU3 EY3 FC3 FG3 FK3 FO3 FS3 FW3 GA3 GE3 GI3 GM3 GQ3 GU3 GY3 HC3 HG3 HK3 HO3 HS3 HW3 IA3 IE3 II3 IM3">
    <cfRule type="cellIs" dxfId="0" priority="1" stopIfTrue="1" operator="equal">
      <formula>0</formula>
    </cfRule>
  </conditionalFormatting>
  <pageMargins left="0.7" right="0.7" top="0.75" bottom="0.75" header="0.3" footer="0.3"/>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7baf1f-42a0-4d08-86ac-aac47d0f928b">
      <Terms xmlns="http://schemas.microsoft.com/office/infopath/2007/PartnerControls"/>
    </lcf76f155ced4ddcb4097134ff3c332f>
    <TaxCatchAll xmlns="b646ba2c-5d6b-4dbe-848d-ffe408b4b5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99071E9111424CBF453FB07FCBA245" ma:contentTypeVersion="14" ma:contentTypeDescription="Een nieuw document maken." ma:contentTypeScope="" ma:versionID="615c246f1d869feaea2722d5cb7cfb15">
  <xsd:schema xmlns:xsd="http://www.w3.org/2001/XMLSchema" xmlns:xs="http://www.w3.org/2001/XMLSchema" xmlns:p="http://schemas.microsoft.com/office/2006/metadata/properties" xmlns:ns2="a07baf1f-42a0-4d08-86ac-aac47d0f928b" xmlns:ns3="b646ba2c-5d6b-4dbe-848d-ffe408b4b53d" targetNamespace="http://schemas.microsoft.com/office/2006/metadata/properties" ma:root="true" ma:fieldsID="746b97b141f0c184470ba98487a37a2c" ns2:_="" ns3:_="">
    <xsd:import namespace="a07baf1f-42a0-4d08-86ac-aac47d0f928b"/>
    <xsd:import namespace="b646ba2c-5d6b-4dbe-848d-ffe408b4b5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baf1f-42a0-4d08-86ac-aac47d0f92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46ba2c-5d6b-4dbe-848d-ffe408b4b53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b3e9456-56c2-4fca-befd-6ed8a28b96d4}" ma:internalName="TaxCatchAll" ma:showField="CatchAllData" ma:web="b646ba2c-5d6b-4dbe-848d-ffe408b4b5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3C52E7-D76B-4CCA-860B-D5672846AA30}">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07baf1f-42a0-4d08-86ac-aac47d0f928b"/>
    <ds:schemaRef ds:uri="b646ba2c-5d6b-4dbe-848d-ffe408b4b53d"/>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ACC35AC-B2A3-4D58-9785-FDB85D793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7baf1f-42a0-4d08-86ac-aac47d0f928b"/>
    <ds:schemaRef ds:uri="b646ba2c-5d6b-4dbe-848d-ffe408b4b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18055F-526C-490D-9CCD-94F8CF76E2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Aanvraagformulier</vt:lpstr>
      <vt:lpstr>Raming premie</vt:lpstr>
      <vt:lpstr>Raming SES premie</vt:lpstr>
      <vt:lpstr>Adressenlijst</vt:lpstr>
      <vt:lpstr>Premie_Bedragen</vt:lpstr>
      <vt:lpstr>artikelnummers bestek</vt:lpstr>
      <vt:lpstr>Aanvraagformulier!Afdrukbereik</vt:lpstr>
      <vt:lpstr>Adressenlijst!Afdrukbereik</vt:lpstr>
      <vt:lpstr>Premie_Bedragen!Afdrukbereik</vt:lpstr>
      <vt:lpstr>'Raming premie'!Afdrukbereik</vt:lpstr>
      <vt:lpstr>'Raming SES premie'!Afdrukbereik</vt:lpstr>
      <vt:lpstr>Adressenlijst!Afdruktitels</vt:lpstr>
    </vt:vector>
  </TitlesOfParts>
  <Manager/>
  <Company>Vlaamse Maatschappij voor Sociaal Wonen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kv1415</dc:creator>
  <cp:keywords/>
  <dc:description/>
  <cp:lastModifiedBy>Van Holm Sara</cp:lastModifiedBy>
  <cp:revision/>
  <cp:lastPrinted>2023-09-22T08:56:28Z</cp:lastPrinted>
  <dcterms:created xsi:type="dcterms:W3CDTF">2014-02-26T12:49:00Z</dcterms:created>
  <dcterms:modified xsi:type="dcterms:W3CDTF">2024-03-04T09:54:02Z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0x0101009499071E9111424CBF453FB07FCBA245</vt:lpwstr>
  </property>
  <property fmtid="{D5CDD505-2E9C-101B-9397-08002B2CF9AE}" pid="3" name="MediaServiceImageTags">
    <vt:lpwstr/>
  </property>
</Properties>
</file>