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stijn_schockaert_vlaanderen_be/Documents/Bureaublad/"/>
    </mc:Choice>
  </mc:AlternateContent>
  <xr:revisionPtr revIDLastSave="124" documentId="13_ncr:1_{E557E846-C94D-47E8-928C-F09501705392}" xr6:coauthVersionLast="47" xr6:coauthVersionMax="47" xr10:uidLastSave="{D064BC3A-A5E5-4401-8A57-1DEDD5C8E4D2}"/>
  <workbookProtection workbookAlgorithmName="SHA-512" workbookHashValue="cTbiUT+MVhXLOlEQoQol/I5d5v1oWIRpV/sD1jCV/rUnfbP/gLbzWUj67EC3YSp6vJThV66LYX8GzoSPkIlDsA==" workbookSaltValue="80oMRtbiMzWuWzEGeQpfdA==" workbookSpinCount="100000" lockStructure="1"/>
  <bookViews>
    <workbookView xWindow="12060" yWindow="2400" windowWidth="28800" windowHeight="15300" xr2:uid="{842C3114-9F03-4394-A9B2-EF3DE440E6B6}"/>
  </bookViews>
  <sheets>
    <sheet name="Berekening Huurwaarborg" sheetId="1" r:id="rId1"/>
    <sheet name="Intrestvoeten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57" i="2" l="1"/>
  <c r="J257" i="2" s="1"/>
  <c r="I258" i="2"/>
  <c r="J258" i="2" s="1"/>
  <c r="I259" i="2"/>
  <c r="J259" i="2"/>
  <c r="I260" i="2"/>
  <c r="J260" i="2" s="1"/>
  <c r="I261" i="2"/>
  <c r="J261" i="2" s="1"/>
  <c r="I262" i="2"/>
  <c r="J262" i="2" s="1"/>
  <c r="I263" i="2"/>
  <c r="J263" i="2"/>
  <c r="I264" i="2"/>
  <c r="J264" i="2" s="1"/>
  <c r="I265" i="2"/>
  <c r="J265" i="2" s="1"/>
  <c r="I266" i="2"/>
  <c r="J266" i="2" s="1"/>
  <c r="I267" i="2"/>
  <c r="J267" i="2"/>
  <c r="I256" i="2"/>
  <c r="J256" i="2" s="1"/>
  <c r="I244" i="2"/>
  <c r="J244" i="2" s="1"/>
  <c r="I245" i="2"/>
  <c r="J245" i="2" s="1"/>
  <c r="I246" i="2"/>
  <c r="J246" i="2" s="1"/>
  <c r="I247" i="2"/>
  <c r="J247" i="2" s="1"/>
  <c r="I248" i="2"/>
  <c r="J248" i="2" s="1"/>
  <c r="I249" i="2"/>
  <c r="J249" i="2" s="1"/>
  <c r="I250" i="2"/>
  <c r="J250" i="2" s="1"/>
  <c r="I251" i="2"/>
  <c r="J251" i="2" s="1"/>
  <c r="I252" i="2"/>
  <c r="J252" i="2" s="1"/>
  <c r="I253" i="2"/>
  <c r="J253" i="2" s="1"/>
  <c r="I254" i="2"/>
  <c r="J254" i="2" s="1"/>
  <c r="I255" i="2"/>
  <c r="J255" i="2" s="1"/>
  <c r="J239" i="2"/>
  <c r="I233" i="2"/>
  <c r="J233" i="2" s="1"/>
  <c r="I234" i="2"/>
  <c r="J234" i="2" s="1"/>
  <c r="I235" i="2"/>
  <c r="J235" i="2" s="1"/>
  <c r="I236" i="2"/>
  <c r="J236" i="2" s="1"/>
  <c r="I237" i="2"/>
  <c r="J237" i="2" s="1"/>
  <c r="I238" i="2"/>
  <c r="J238" i="2" s="1"/>
  <c r="I239" i="2"/>
  <c r="I240" i="2"/>
  <c r="J240" i="2" s="1"/>
  <c r="I241" i="2"/>
  <c r="J241" i="2" s="1"/>
  <c r="I242" i="2"/>
  <c r="J242" i="2" s="1"/>
  <c r="I243" i="2"/>
  <c r="J243" i="2" s="1"/>
  <c r="I232" i="2"/>
  <c r="J232" i="2" s="1"/>
  <c r="J226" i="2"/>
  <c r="I220" i="2"/>
  <c r="J220" i="2" s="1"/>
  <c r="I221" i="2"/>
  <c r="J221" i="2" s="1"/>
  <c r="I222" i="2"/>
  <c r="J222" i="2" s="1"/>
  <c r="I223" i="2"/>
  <c r="J223" i="2" s="1"/>
  <c r="I224" i="2"/>
  <c r="J224" i="2" s="1"/>
  <c r="I225" i="2"/>
  <c r="J225" i="2" s="1"/>
  <c r="I226" i="2"/>
  <c r="I227" i="2"/>
  <c r="J227" i="2" s="1"/>
  <c r="I228" i="2"/>
  <c r="J228" i="2" s="1"/>
  <c r="I229" i="2"/>
  <c r="J229" i="2" s="1"/>
  <c r="I230" i="2"/>
  <c r="J230" i="2" s="1"/>
  <c r="I231" i="2"/>
  <c r="J231" i="2" s="1"/>
  <c r="I214" i="2" l="1"/>
  <c r="J214" i="2" s="1"/>
  <c r="I215" i="2"/>
  <c r="J215" i="2" s="1"/>
  <c r="I216" i="2"/>
  <c r="J216" i="2" s="1"/>
  <c r="I217" i="2"/>
  <c r="J217" i="2" s="1"/>
  <c r="I218" i="2"/>
  <c r="J218" i="2" s="1"/>
  <c r="I219" i="2"/>
  <c r="J219" i="2" s="1"/>
  <c r="B5" i="1" l="1"/>
  <c r="L5" i="2" l="1"/>
  <c r="B9" i="1" s="1"/>
  <c r="I208" i="2" l="1"/>
  <c r="J208" i="2" s="1"/>
  <c r="I209" i="2"/>
  <c r="J209" i="2" s="1"/>
  <c r="I210" i="2"/>
  <c r="J210" i="2" s="1"/>
  <c r="I211" i="2"/>
  <c r="J211" i="2" s="1"/>
  <c r="I212" i="2"/>
  <c r="J212" i="2" s="1"/>
  <c r="I213" i="2"/>
  <c r="J213" i="2" s="1"/>
  <c r="G205" i="2" l="1"/>
  <c r="I205" i="2"/>
  <c r="J205" i="2" s="1"/>
  <c r="G206" i="2"/>
  <c r="I206" i="2"/>
  <c r="J206" i="2" s="1"/>
  <c r="G207" i="2"/>
  <c r="I207" i="2"/>
  <c r="J207" i="2" s="1"/>
  <c r="I6" i="2" l="1"/>
  <c r="J6" i="2" s="1"/>
  <c r="I7" i="2"/>
  <c r="J7" i="2" s="1"/>
  <c r="I8" i="2"/>
  <c r="J8" i="2" s="1"/>
  <c r="I9" i="2"/>
  <c r="J9" i="2" s="1"/>
  <c r="I10" i="2"/>
  <c r="J10" i="2" s="1"/>
  <c r="I11" i="2"/>
  <c r="J11" i="2" s="1"/>
  <c r="I12" i="2"/>
  <c r="J12" i="2" s="1"/>
  <c r="I13" i="2"/>
  <c r="J13" i="2" s="1"/>
  <c r="I14" i="2"/>
  <c r="J14" i="2" s="1"/>
  <c r="I15" i="2"/>
  <c r="J15" i="2" s="1"/>
  <c r="I16" i="2"/>
  <c r="J16" i="2" s="1"/>
  <c r="I17" i="2"/>
  <c r="J17" i="2" s="1"/>
  <c r="I18" i="2"/>
  <c r="J18" i="2" s="1"/>
  <c r="I19" i="2"/>
  <c r="J19" i="2" s="1"/>
  <c r="I20" i="2"/>
  <c r="J20" i="2" s="1"/>
  <c r="I21" i="2"/>
  <c r="J21" i="2" s="1"/>
  <c r="I22" i="2"/>
  <c r="J22" i="2" s="1"/>
  <c r="I23" i="2"/>
  <c r="J23" i="2" s="1"/>
  <c r="I24" i="2"/>
  <c r="J24" i="2" s="1"/>
  <c r="I25" i="2"/>
  <c r="J25" i="2" s="1"/>
  <c r="I26" i="2"/>
  <c r="J26" i="2" s="1"/>
  <c r="I27" i="2"/>
  <c r="J27" i="2" s="1"/>
  <c r="I28" i="2"/>
  <c r="J28" i="2" s="1"/>
  <c r="I29" i="2"/>
  <c r="J29" i="2" s="1"/>
  <c r="I30" i="2"/>
  <c r="J30" i="2" s="1"/>
  <c r="I31" i="2"/>
  <c r="J31" i="2" s="1"/>
  <c r="I32" i="2"/>
  <c r="J32" i="2" s="1"/>
  <c r="I33" i="2"/>
  <c r="J33" i="2" s="1"/>
  <c r="I34" i="2"/>
  <c r="J34" i="2" s="1"/>
  <c r="I35" i="2"/>
  <c r="J35" i="2" s="1"/>
  <c r="I36" i="2"/>
  <c r="J36" i="2" s="1"/>
  <c r="I37" i="2"/>
  <c r="J37" i="2" s="1"/>
  <c r="I38" i="2"/>
  <c r="J38" i="2" s="1"/>
  <c r="I39" i="2"/>
  <c r="J39" i="2" s="1"/>
  <c r="I40" i="2"/>
  <c r="J40" i="2" s="1"/>
  <c r="I41" i="2"/>
  <c r="J41" i="2" s="1"/>
  <c r="I42" i="2"/>
  <c r="J42" i="2" s="1"/>
  <c r="I43" i="2"/>
  <c r="J43" i="2" s="1"/>
  <c r="I44" i="2"/>
  <c r="J44" i="2" s="1"/>
  <c r="I45" i="2"/>
  <c r="J45" i="2" s="1"/>
  <c r="I46" i="2"/>
  <c r="J46" i="2" s="1"/>
  <c r="I47" i="2"/>
  <c r="J47" i="2" s="1"/>
  <c r="I48" i="2"/>
  <c r="J48" i="2" s="1"/>
  <c r="I49" i="2"/>
  <c r="J49" i="2" s="1"/>
  <c r="I50" i="2"/>
  <c r="J50" i="2" s="1"/>
  <c r="I51" i="2"/>
  <c r="J51" i="2" s="1"/>
  <c r="I52" i="2"/>
  <c r="J52" i="2" s="1"/>
  <c r="I53" i="2"/>
  <c r="J53" i="2" s="1"/>
  <c r="I54" i="2"/>
  <c r="J54" i="2" s="1"/>
  <c r="I55" i="2"/>
  <c r="J55" i="2" s="1"/>
  <c r="I56" i="2"/>
  <c r="J56" i="2" s="1"/>
  <c r="I57" i="2"/>
  <c r="J57" i="2" s="1"/>
  <c r="I58" i="2"/>
  <c r="J58" i="2" s="1"/>
  <c r="I59" i="2"/>
  <c r="J59" i="2" s="1"/>
  <c r="I60" i="2"/>
  <c r="J60" i="2" s="1"/>
  <c r="I61" i="2"/>
  <c r="J61" i="2" s="1"/>
  <c r="I62" i="2"/>
  <c r="J62" i="2" s="1"/>
  <c r="I63" i="2"/>
  <c r="J63" i="2" s="1"/>
  <c r="I64" i="2"/>
  <c r="J64" i="2" s="1"/>
  <c r="I65" i="2"/>
  <c r="J65" i="2" s="1"/>
  <c r="I66" i="2"/>
  <c r="J66" i="2" s="1"/>
  <c r="I67" i="2"/>
  <c r="J67" i="2" s="1"/>
  <c r="I68" i="2"/>
  <c r="J68" i="2" s="1"/>
  <c r="I69" i="2"/>
  <c r="J69" i="2" s="1"/>
  <c r="I70" i="2"/>
  <c r="J70" i="2" s="1"/>
  <c r="I71" i="2"/>
  <c r="J71" i="2" s="1"/>
  <c r="I72" i="2"/>
  <c r="J72" i="2" s="1"/>
  <c r="I73" i="2"/>
  <c r="J73" i="2" s="1"/>
  <c r="I74" i="2"/>
  <c r="J74" i="2" s="1"/>
  <c r="I75" i="2"/>
  <c r="J75" i="2" s="1"/>
  <c r="I76" i="2"/>
  <c r="J76" i="2" s="1"/>
  <c r="I77" i="2"/>
  <c r="J77" i="2" s="1"/>
  <c r="I78" i="2"/>
  <c r="J78" i="2" s="1"/>
  <c r="I79" i="2"/>
  <c r="J79" i="2" s="1"/>
  <c r="I80" i="2"/>
  <c r="J80" i="2" s="1"/>
  <c r="I81" i="2"/>
  <c r="J81" i="2" s="1"/>
  <c r="I82" i="2"/>
  <c r="J82" i="2" s="1"/>
  <c r="I83" i="2"/>
  <c r="J83" i="2" s="1"/>
  <c r="I84" i="2"/>
  <c r="J84" i="2" s="1"/>
  <c r="I85" i="2"/>
  <c r="J85" i="2" s="1"/>
  <c r="I86" i="2"/>
  <c r="J86" i="2" s="1"/>
  <c r="I87" i="2"/>
  <c r="J87" i="2" s="1"/>
  <c r="I88" i="2"/>
  <c r="J88" i="2" s="1"/>
  <c r="I89" i="2"/>
  <c r="J89" i="2" s="1"/>
  <c r="I90" i="2"/>
  <c r="J90" i="2" s="1"/>
  <c r="I91" i="2"/>
  <c r="J91" i="2" s="1"/>
  <c r="I92" i="2"/>
  <c r="J92" i="2" s="1"/>
  <c r="I93" i="2"/>
  <c r="J93" i="2" s="1"/>
  <c r="I94" i="2"/>
  <c r="J94" i="2" s="1"/>
  <c r="I95" i="2"/>
  <c r="J95" i="2" s="1"/>
  <c r="I96" i="2"/>
  <c r="J96" i="2" s="1"/>
  <c r="I97" i="2"/>
  <c r="J97" i="2" s="1"/>
  <c r="I98" i="2"/>
  <c r="J98" i="2" s="1"/>
  <c r="I99" i="2"/>
  <c r="J99" i="2" s="1"/>
  <c r="I100" i="2"/>
  <c r="J100" i="2" s="1"/>
  <c r="I101" i="2"/>
  <c r="J101" i="2" s="1"/>
  <c r="I102" i="2"/>
  <c r="J102" i="2" s="1"/>
  <c r="I103" i="2"/>
  <c r="J103" i="2" s="1"/>
  <c r="I104" i="2"/>
  <c r="J104" i="2" s="1"/>
  <c r="I105" i="2"/>
  <c r="J105" i="2" s="1"/>
  <c r="I106" i="2"/>
  <c r="J106" i="2" s="1"/>
  <c r="I107" i="2"/>
  <c r="J107" i="2" s="1"/>
  <c r="I108" i="2"/>
  <c r="J108" i="2" s="1"/>
  <c r="I109" i="2"/>
  <c r="J109" i="2" s="1"/>
  <c r="I110" i="2"/>
  <c r="J110" i="2" s="1"/>
  <c r="I111" i="2"/>
  <c r="J111" i="2" s="1"/>
  <c r="I112" i="2"/>
  <c r="J112" i="2" s="1"/>
  <c r="I113" i="2"/>
  <c r="J113" i="2" s="1"/>
  <c r="I114" i="2"/>
  <c r="J114" i="2" s="1"/>
  <c r="I115" i="2"/>
  <c r="J115" i="2" s="1"/>
  <c r="I116" i="2"/>
  <c r="J116" i="2" s="1"/>
  <c r="I117" i="2"/>
  <c r="J117" i="2" s="1"/>
  <c r="I118" i="2"/>
  <c r="J118" i="2" s="1"/>
  <c r="I119" i="2"/>
  <c r="J119" i="2" s="1"/>
  <c r="I120" i="2"/>
  <c r="J120" i="2" s="1"/>
  <c r="I121" i="2"/>
  <c r="J121" i="2" s="1"/>
  <c r="I122" i="2"/>
  <c r="J122" i="2" s="1"/>
  <c r="I123" i="2"/>
  <c r="J123" i="2" s="1"/>
  <c r="I124" i="2"/>
  <c r="J124" i="2" s="1"/>
  <c r="I125" i="2"/>
  <c r="J125" i="2" s="1"/>
  <c r="I126" i="2"/>
  <c r="J126" i="2" s="1"/>
  <c r="I127" i="2"/>
  <c r="J127" i="2" s="1"/>
  <c r="I128" i="2"/>
  <c r="J128" i="2" s="1"/>
  <c r="I129" i="2"/>
  <c r="J129" i="2" s="1"/>
  <c r="I130" i="2"/>
  <c r="J130" i="2" s="1"/>
  <c r="I131" i="2"/>
  <c r="J131" i="2" s="1"/>
  <c r="I132" i="2"/>
  <c r="J132" i="2" s="1"/>
  <c r="I133" i="2"/>
  <c r="J133" i="2" s="1"/>
  <c r="I134" i="2"/>
  <c r="J134" i="2" s="1"/>
  <c r="I135" i="2"/>
  <c r="J135" i="2" s="1"/>
  <c r="I136" i="2"/>
  <c r="J136" i="2" s="1"/>
  <c r="I137" i="2"/>
  <c r="J137" i="2" s="1"/>
  <c r="I138" i="2"/>
  <c r="J138" i="2" s="1"/>
  <c r="I139" i="2"/>
  <c r="J139" i="2" s="1"/>
  <c r="I140" i="2"/>
  <c r="J140" i="2" s="1"/>
  <c r="I141" i="2"/>
  <c r="J141" i="2" s="1"/>
  <c r="I142" i="2"/>
  <c r="J142" i="2" s="1"/>
  <c r="I143" i="2"/>
  <c r="J143" i="2" s="1"/>
  <c r="I144" i="2"/>
  <c r="J144" i="2" s="1"/>
  <c r="I145" i="2"/>
  <c r="J145" i="2" s="1"/>
  <c r="I146" i="2"/>
  <c r="J146" i="2" s="1"/>
  <c r="I147" i="2"/>
  <c r="J147" i="2" s="1"/>
  <c r="I148" i="2"/>
  <c r="J148" i="2" s="1"/>
  <c r="I149" i="2"/>
  <c r="J149" i="2" s="1"/>
  <c r="I150" i="2"/>
  <c r="J150" i="2" s="1"/>
  <c r="I151" i="2"/>
  <c r="J151" i="2" s="1"/>
  <c r="I152" i="2"/>
  <c r="J152" i="2" s="1"/>
  <c r="I153" i="2"/>
  <c r="J153" i="2" s="1"/>
  <c r="I154" i="2"/>
  <c r="J154" i="2" s="1"/>
  <c r="I155" i="2"/>
  <c r="J155" i="2" s="1"/>
  <c r="I156" i="2"/>
  <c r="J156" i="2" s="1"/>
  <c r="I157" i="2"/>
  <c r="J157" i="2" s="1"/>
  <c r="I158" i="2"/>
  <c r="J158" i="2" s="1"/>
  <c r="I159" i="2"/>
  <c r="J159" i="2" s="1"/>
  <c r="I160" i="2"/>
  <c r="J160" i="2" s="1"/>
  <c r="I161" i="2"/>
  <c r="J161" i="2" s="1"/>
  <c r="I162" i="2"/>
  <c r="J162" i="2" s="1"/>
  <c r="I163" i="2"/>
  <c r="J163" i="2" s="1"/>
  <c r="I164" i="2"/>
  <c r="J164" i="2" s="1"/>
  <c r="I165" i="2"/>
  <c r="J165" i="2" s="1"/>
  <c r="I166" i="2"/>
  <c r="J166" i="2" s="1"/>
  <c r="I167" i="2"/>
  <c r="J167" i="2" s="1"/>
  <c r="I168" i="2"/>
  <c r="J168" i="2" s="1"/>
  <c r="I169" i="2"/>
  <c r="J169" i="2" s="1"/>
  <c r="I170" i="2"/>
  <c r="J170" i="2" s="1"/>
  <c r="I171" i="2"/>
  <c r="J171" i="2" s="1"/>
  <c r="I172" i="2"/>
  <c r="J172" i="2" s="1"/>
  <c r="I173" i="2"/>
  <c r="J173" i="2" s="1"/>
  <c r="I174" i="2"/>
  <c r="J174" i="2" s="1"/>
  <c r="I175" i="2"/>
  <c r="J175" i="2" s="1"/>
  <c r="I176" i="2"/>
  <c r="J176" i="2" s="1"/>
  <c r="I177" i="2"/>
  <c r="J177" i="2" s="1"/>
  <c r="I178" i="2"/>
  <c r="J178" i="2" s="1"/>
  <c r="I179" i="2"/>
  <c r="J179" i="2" s="1"/>
  <c r="I180" i="2"/>
  <c r="J180" i="2" s="1"/>
  <c r="I181" i="2"/>
  <c r="J181" i="2" s="1"/>
  <c r="I182" i="2"/>
  <c r="J182" i="2" s="1"/>
  <c r="I183" i="2"/>
  <c r="J183" i="2" s="1"/>
  <c r="I184" i="2"/>
  <c r="J184" i="2" s="1"/>
  <c r="I185" i="2"/>
  <c r="J185" i="2" s="1"/>
  <c r="I186" i="2"/>
  <c r="J186" i="2" s="1"/>
  <c r="I187" i="2"/>
  <c r="J187" i="2" s="1"/>
  <c r="I188" i="2"/>
  <c r="J188" i="2" s="1"/>
  <c r="I189" i="2"/>
  <c r="J189" i="2" s="1"/>
  <c r="I190" i="2"/>
  <c r="J190" i="2" s="1"/>
  <c r="I191" i="2"/>
  <c r="J191" i="2" s="1"/>
  <c r="I192" i="2"/>
  <c r="J192" i="2" s="1"/>
  <c r="I193" i="2"/>
  <c r="J193" i="2" s="1"/>
  <c r="I194" i="2"/>
  <c r="J194" i="2" s="1"/>
  <c r="I195" i="2"/>
  <c r="J195" i="2" s="1"/>
  <c r="I196" i="2"/>
  <c r="J196" i="2" s="1"/>
  <c r="I197" i="2"/>
  <c r="J197" i="2" s="1"/>
  <c r="I198" i="2"/>
  <c r="J198" i="2" s="1"/>
  <c r="I199" i="2"/>
  <c r="J199" i="2" s="1"/>
  <c r="I200" i="2"/>
  <c r="J200" i="2" s="1"/>
  <c r="I201" i="2"/>
  <c r="J201" i="2" s="1"/>
  <c r="I202" i="2"/>
  <c r="J202" i="2" s="1"/>
  <c r="I203" i="2"/>
  <c r="J203" i="2" s="1"/>
  <c r="I204" i="2"/>
  <c r="J204" i="2" s="1"/>
  <c r="I5" i="2"/>
  <c r="L4" i="2" l="1"/>
  <c r="B7" i="1" s="1"/>
  <c r="J5" i="2"/>
  <c r="M3" i="2"/>
  <c r="G6" i="2" l="1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5" i="2"/>
  <c r="D6" i="1" l="1"/>
  <c r="E8" i="1"/>
  <c r="E6" i="1"/>
  <c r="D8" i="1"/>
  <c r="C8" i="1"/>
  <c r="C6" i="1"/>
  <c r="C5" i="2" s="1"/>
  <c r="D262" i="2" l="1"/>
  <c r="D263" i="2"/>
  <c r="D256" i="2"/>
  <c r="D264" i="2"/>
  <c r="D257" i="2"/>
  <c r="D265" i="2"/>
  <c r="D258" i="2"/>
  <c r="D266" i="2"/>
  <c r="D259" i="2"/>
  <c r="D267" i="2"/>
  <c r="D260" i="2"/>
  <c r="D261" i="2"/>
  <c r="D248" i="2"/>
  <c r="D249" i="2"/>
  <c r="D250" i="2"/>
  <c r="D255" i="2"/>
  <c r="D251" i="2"/>
  <c r="D244" i="2"/>
  <c r="D252" i="2"/>
  <c r="D254" i="2"/>
  <c r="D245" i="2"/>
  <c r="D253" i="2"/>
  <c r="D246" i="2"/>
  <c r="D247" i="2"/>
  <c r="D233" i="2"/>
  <c r="D241" i="2"/>
  <c r="D234" i="2"/>
  <c r="D242" i="2"/>
  <c r="D243" i="2"/>
  <c r="D236" i="2"/>
  <c r="D239" i="2"/>
  <c r="D235" i="2"/>
  <c r="D237" i="2"/>
  <c r="D240" i="2"/>
  <c r="D238" i="2"/>
  <c r="D232" i="2"/>
  <c r="D220" i="2"/>
  <c r="D224" i="2"/>
  <c r="D228" i="2"/>
  <c r="D221" i="2"/>
  <c r="D225" i="2"/>
  <c r="D229" i="2"/>
  <c r="D222" i="2"/>
  <c r="D226" i="2"/>
  <c r="D230" i="2"/>
  <c r="D223" i="2"/>
  <c r="D227" i="2"/>
  <c r="D231" i="2"/>
  <c r="D214" i="2"/>
  <c r="D218" i="2"/>
  <c r="D215" i="2"/>
  <c r="D219" i="2"/>
  <c r="D216" i="2"/>
  <c r="D217" i="2"/>
  <c r="D208" i="2"/>
  <c r="D212" i="2"/>
  <c r="D209" i="2"/>
  <c r="D213" i="2"/>
  <c r="D210" i="2"/>
  <c r="D211" i="2"/>
  <c r="D205" i="2"/>
  <c r="D206" i="2"/>
  <c r="D207" i="2"/>
  <c r="F6" i="1"/>
  <c r="H5" i="2"/>
  <c r="D7" i="2"/>
  <c r="D9" i="2"/>
  <c r="D11" i="2"/>
  <c r="D13" i="2"/>
  <c r="D15" i="2"/>
  <c r="D17" i="2"/>
  <c r="D19" i="2"/>
  <c r="D21" i="2"/>
  <c r="D23" i="2"/>
  <c r="D25" i="2"/>
  <c r="D27" i="2"/>
  <c r="D29" i="2"/>
  <c r="D31" i="2"/>
  <c r="D33" i="2"/>
  <c r="D35" i="2"/>
  <c r="D37" i="2"/>
  <c r="D39" i="2"/>
  <c r="D41" i="2"/>
  <c r="D43" i="2"/>
  <c r="D45" i="2"/>
  <c r="D47" i="2"/>
  <c r="D49" i="2"/>
  <c r="D51" i="2"/>
  <c r="D53" i="2"/>
  <c r="D55" i="2"/>
  <c r="D57" i="2"/>
  <c r="D59" i="2"/>
  <c r="D61" i="2"/>
  <c r="D63" i="2"/>
  <c r="D65" i="2"/>
  <c r="D67" i="2"/>
  <c r="D69" i="2"/>
  <c r="D71" i="2"/>
  <c r="D73" i="2"/>
  <c r="D75" i="2"/>
  <c r="D77" i="2"/>
  <c r="D79" i="2"/>
  <c r="D81" i="2"/>
  <c r="D83" i="2"/>
  <c r="D85" i="2"/>
  <c r="D87" i="2"/>
  <c r="D89" i="2"/>
  <c r="D91" i="2"/>
  <c r="D93" i="2"/>
  <c r="D95" i="2"/>
  <c r="D97" i="2"/>
  <c r="D99" i="2"/>
  <c r="D101" i="2"/>
  <c r="D103" i="2"/>
  <c r="D105" i="2"/>
  <c r="D107" i="2"/>
  <c r="D109" i="2"/>
  <c r="D111" i="2"/>
  <c r="D113" i="2"/>
  <c r="D115" i="2"/>
  <c r="D117" i="2"/>
  <c r="D119" i="2"/>
  <c r="D121" i="2"/>
  <c r="D123" i="2"/>
  <c r="D125" i="2"/>
  <c r="D127" i="2"/>
  <c r="D129" i="2"/>
  <c r="D131" i="2"/>
  <c r="D133" i="2"/>
  <c r="D135" i="2"/>
  <c r="D137" i="2"/>
  <c r="D139" i="2"/>
  <c r="D141" i="2"/>
  <c r="D143" i="2"/>
  <c r="D145" i="2"/>
  <c r="D147" i="2"/>
  <c r="D149" i="2"/>
  <c r="D151" i="2"/>
  <c r="D153" i="2"/>
  <c r="D155" i="2"/>
  <c r="D157" i="2"/>
  <c r="D159" i="2"/>
  <c r="D161" i="2"/>
  <c r="D163" i="2"/>
  <c r="D165" i="2"/>
  <c r="D167" i="2"/>
  <c r="D169" i="2"/>
  <c r="D171" i="2"/>
  <c r="D173" i="2"/>
  <c r="D175" i="2"/>
  <c r="D6" i="2"/>
  <c r="D8" i="2"/>
  <c r="D10" i="2"/>
  <c r="D12" i="2"/>
  <c r="D14" i="2"/>
  <c r="D16" i="2"/>
  <c r="D18" i="2"/>
  <c r="D20" i="2"/>
  <c r="D22" i="2"/>
  <c r="D24" i="2"/>
  <c r="D26" i="2"/>
  <c r="D28" i="2"/>
  <c r="D30" i="2"/>
  <c r="D32" i="2"/>
  <c r="D34" i="2"/>
  <c r="D36" i="2"/>
  <c r="D38" i="2"/>
  <c r="D40" i="2"/>
  <c r="D42" i="2"/>
  <c r="D44" i="2"/>
  <c r="D46" i="2"/>
  <c r="D48" i="2"/>
  <c r="D50" i="2"/>
  <c r="D52" i="2"/>
  <c r="D54" i="2"/>
  <c r="D56" i="2"/>
  <c r="D58" i="2"/>
  <c r="D60" i="2"/>
  <c r="D62" i="2"/>
  <c r="D64" i="2"/>
  <c r="D66" i="2"/>
  <c r="D68" i="2"/>
  <c r="D70" i="2"/>
  <c r="D72" i="2"/>
  <c r="D74" i="2"/>
  <c r="D76" i="2"/>
  <c r="D78" i="2"/>
  <c r="D80" i="2"/>
  <c r="D82" i="2"/>
  <c r="D84" i="2"/>
  <c r="D86" i="2"/>
  <c r="D88" i="2"/>
  <c r="D90" i="2"/>
  <c r="D92" i="2"/>
  <c r="D94" i="2"/>
  <c r="D96" i="2"/>
  <c r="D98" i="2"/>
  <c r="D100" i="2"/>
  <c r="D102" i="2"/>
  <c r="D104" i="2"/>
  <c r="D106" i="2"/>
  <c r="D108" i="2"/>
  <c r="D110" i="2"/>
  <c r="D112" i="2"/>
  <c r="D114" i="2"/>
  <c r="D116" i="2"/>
  <c r="D118" i="2"/>
  <c r="D120" i="2"/>
  <c r="D122" i="2"/>
  <c r="D124" i="2"/>
  <c r="D126" i="2"/>
  <c r="D128" i="2"/>
  <c r="D130" i="2"/>
  <c r="D132" i="2"/>
  <c r="D134" i="2"/>
  <c r="D136" i="2"/>
  <c r="D138" i="2"/>
  <c r="D140" i="2"/>
  <c r="D142" i="2"/>
  <c r="D144" i="2"/>
  <c r="D148" i="2"/>
  <c r="D150" i="2"/>
  <c r="D152" i="2"/>
  <c r="D154" i="2"/>
  <c r="D156" i="2"/>
  <c r="D158" i="2"/>
  <c r="D160" i="2"/>
  <c r="D146" i="2"/>
  <c r="D164" i="2"/>
  <c r="D172" i="2"/>
  <c r="D177" i="2"/>
  <c r="D179" i="2"/>
  <c r="D181" i="2"/>
  <c r="D183" i="2"/>
  <c r="D185" i="2"/>
  <c r="D187" i="2"/>
  <c r="D189" i="2"/>
  <c r="D191" i="2"/>
  <c r="D193" i="2"/>
  <c r="D195" i="2"/>
  <c r="D197" i="2"/>
  <c r="D199" i="2"/>
  <c r="D201" i="2"/>
  <c r="D203" i="2"/>
  <c r="D5" i="2"/>
  <c r="D170" i="2"/>
  <c r="D174" i="2"/>
  <c r="D162" i="2"/>
  <c r="D168" i="2"/>
  <c r="D176" i="2"/>
  <c r="D178" i="2"/>
  <c r="D180" i="2"/>
  <c r="D182" i="2"/>
  <c r="D184" i="2"/>
  <c r="D186" i="2"/>
  <c r="D188" i="2"/>
  <c r="D190" i="2"/>
  <c r="D192" i="2"/>
  <c r="D194" i="2"/>
  <c r="D196" i="2"/>
  <c r="D198" i="2"/>
  <c r="D200" i="2"/>
  <c r="D202" i="2"/>
  <c r="D204" i="2"/>
  <c r="D166" i="2"/>
  <c r="C6" i="2"/>
  <c r="F8" i="1"/>
  <c r="E5" i="2" l="1"/>
  <c r="F5" i="2" s="1"/>
  <c r="H6" i="2"/>
  <c r="C7" i="2"/>
  <c r="E6" i="2" l="1"/>
  <c r="F6" i="2" s="1"/>
  <c r="H7" i="2"/>
  <c r="C8" i="2"/>
  <c r="E7" i="2" l="1"/>
  <c r="F7" i="2" s="1"/>
  <c r="H8" i="2"/>
  <c r="C9" i="2"/>
  <c r="E8" i="2" l="1"/>
  <c r="F8" i="2" s="1"/>
  <c r="H9" i="2"/>
  <c r="C10" i="2"/>
  <c r="E9" i="2" l="1"/>
  <c r="F9" i="2" s="1"/>
  <c r="H10" i="2"/>
  <c r="C11" i="2"/>
  <c r="E10" i="2" l="1"/>
  <c r="F10" i="2" s="1"/>
  <c r="H11" i="2"/>
  <c r="C12" i="2"/>
  <c r="E11" i="2" l="1"/>
  <c r="F11" i="2" s="1"/>
  <c r="H12" i="2"/>
  <c r="C13" i="2"/>
  <c r="E12" i="2" l="1"/>
  <c r="F12" i="2" s="1"/>
  <c r="H13" i="2"/>
  <c r="C14" i="2"/>
  <c r="E13" i="2" l="1"/>
  <c r="F13" i="2" s="1"/>
  <c r="H14" i="2"/>
  <c r="C15" i="2"/>
  <c r="E14" i="2" l="1"/>
  <c r="F14" i="2" s="1"/>
  <c r="H15" i="2"/>
  <c r="C16" i="2"/>
  <c r="E15" i="2" l="1"/>
  <c r="F15" i="2" s="1"/>
  <c r="H16" i="2" s="1"/>
  <c r="C17" i="2"/>
  <c r="E16" i="2" l="1"/>
  <c r="F16" i="2" s="1"/>
  <c r="H17" i="2"/>
  <c r="C18" i="2"/>
  <c r="E17" i="2" l="1"/>
  <c r="F17" i="2" s="1"/>
  <c r="H18" i="2"/>
  <c r="C19" i="2"/>
  <c r="E18" i="2" l="1"/>
  <c r="F18" i="2" s="1"/>
  <c r="H19" i="2"/>
  <c r="C20" i="2"/>
  <c r="E19" i="2" l="1"/>
  <c r="F19" i="2" s="1"/>
  <c r="H20" i="2"/>
  <c r="C21" i="2"/>
  <c r="E20" i="2" l="1"/>
  <c r="F20" i="2" s="1"/>
  <c r="H21" i="2"/>
  <c r="C22" i="2"/>
  <c r="E21" i="2" l="1"/>
  <c r="F21" i="2" s="1"/>
  <c r="H22" i="2"/>
  <c r="C23" i="2"/>
  <c r="E22" i="2" l="1"/>
  <c r="F22" i="2" s="1"/>
  <c r="H23" i="2"/>
  <c r="C24" i="2"/>
  <c r="E23" i="2" l="1"/>
  <c r="F23" i="2" s="1"/>
  <c r="H24" i="2"/>
  <c r="C25" i="2"/>
  <c r="E24" i="2" l="1"/>
  <c r="F24" i="2" s="1"/>
  <c r="H25" i="2"/>
  <c r="C26" i="2"/>
  <c r="E25" i="2" l="1"/>
  <c r="F25" i="2" s="1"/>
  <c r="H26" i="2"/>
  <c r="C27" i="2"/>
  <c r="E26" i="2" l="1"/>
  <c r="F26" i="2" s="1"/>
  <c r="H27" i="2"/>
  <c r="C28" i="2"/>
  <c r="E27" i="2" l="1"/>
  <c r="F27" i="2" s="1"/>
  <c r="H28" i="2" s="1"/>
  <c r="C29" i="2"/>
  <c r="E28" i="2" l="1"/>
  <c r="F28" i="2" s="1"/>
  <c r="H29" i="2"/>
  <c r="C30" i="2"/>
  <c r="E29" i="2" l="1"/>
  <c r="F29" i="2" s="1"/>
  <c r="H30" i="2"/>
  <c r="E30" i="2" s="1"/>
  <c r="C31" i="2"/>
  <c r="H31" i="2" l="1"/>
  <c r="E31" i="2" s="1"/>
  <c r="F30" i="2"/>
  <c r="C32" i="2"/>
  <c r="H32" i="2" l="1"/>
  <c r="E32" i="2" s="1"/>
  <c r="F31" i="2"/>
  <c r="C33" i="2"/>
  <c r="H33" i="2" l="1"/>
  <c r="E33" i="2" s="1"/>
  <c r="F32" i="2"/>
  <c r="C34" i="2"/>
  <c r="H34" i="2" l="1"/>
  <c r="E34" i="2" s="1"/>
  <c r="F33" i="2"/>
  <c r="C35" i="2"/>
  <c r="F34" i="2" l="1"/>
  <c r="H35" i="2"/>
  <c r="E35" i="2" s="1"/>
  <c r="C36" i="2"/>
  <c r="H36" i="2" l="1"/>
  <c r="E36" i="2" s="1"/>
  <c r="F35" i="2"/>
  <c r="C37" i="2"/>
  <c r="F36" i="2" l="1"/>
  <c r="H37" i="2"/>
  <c r="E37" i="2" s="1"/>
  <c r="C38" i="2"/>
  <c r="H38" i="2" l="1"/>
  <c r="E38" i="2" s="1"/>
  <c r="F37" i="2"/>
  <c r="C39" i="2"/>
  <c r="F38" i="2" l="1"/>
  <c r="H39" i="2"/>
  <c r="E39" i="2" s="1"/>
  <c r="C40" i="2"/>
  <c r="F39" i="2" l="1"/>
  <c r="H40" i="2" s="1"/>
  <c r="E40" i="2" s="1"/>
  <c r="C41" i="2"/>
  <c r="H41" i="2" l="1"/>
  <c r="E41" i="2" s="1"/>
  <c r="F40" i="2"/>
  <c r="C42" i="2"/>
  <c r="H42" i="2" l="1"/>
  <c r="E42" i="2" s="1"/>
  <c r="F41" i="2"/>
  <c r="C43" i="2"/>
  <c r="H43" i="2" l="1"/>
  <c r="E43" i="2" s="1"/>
  <c r="F42" i="2"/>
  <c r="C44" i="2"/>
  <c r="F43" i="2" l="1"/>
  <c r="H44" i="2"/>
  <c r="E44" i="2" s="1"/>
  <c r="C45" i="2"/>
  <c r="H45" i="2" l="1"/>
  <c r="E45" i="2" s="1"/>
  <c r="F44" i="2"/>
  <c r="C46" i="2"/>
  <c r="H46" i="2" l="1"/>
  <c r="E46" i="2" s="1"/>
  <c r="F45" i="2"/>
  <c r="C47" i="2"/>
  <c r="H47" i="2" l="1"/>
  <c r="E47" i="2" s="1"/>
  <c r="F46" i="2"/>
  <c r="C48" i="2"/>
  <c r="F47" i="2" l="1"/>
  <c r="H48" i="2"/>
  <c r="E48" i="2" s="1"/>
  <c r="C49" i="2"/>
  <c r="H49" i="2" l="1"/>
  <c r="E49" i="2" s="1"/>
  <c r="F48" i="2"/>
  <c r="C50" i="2"/>
  <c r="F49" i="2" l="1"/>
  <c r="H50" i="2"/>
  <c r="E50" i="2" s="1"/>
  <c r="C51" i="2"/>
  <c r="H51" i="2" l="1"/>
  <c r="E51" i="2" s="1"/>
  <c r="F50" i="2"/>
  <c r="C52" i="2"/>
  <c r="F51" i="2" l="1"/>
  <c r="H52" i="2" s="1"/>
  <c r="C53" i="2"/>
  <c r="E52" i="2" l="1"/>
  <c r="F52" i="2" s="1"/>
  <c r="H53" i="2"/>
  <c r="E53" i="2" s="1"/>
  <c r="C54" i="2"/>
  <c r="H54" i="2" l="1"/>
  <c r="E54" i="2" s="1"/>
  <c r="F53" i="2"/>
  <c r="C55" i="2"/>
  <c r="F54" i="2" l="1"/>
  <c r="H55" i="2"/>
  <c r="E55" i="2" s="1"/>
  <c r="C56" i="2"/>
  <c r="H56" i="2" l="1"/>
  <c r="E56" i="2" s="1"/>
  <c r="F55" i="2"/>
  <c r="C57" i="2"/>
  <c r="F56" i="2" l="1"/>
  <c r="H57" i="2"/>
  <c r="E57" i="2" s="1"/>
  <c r="C58" i="2"/>
  <c r="H58" i="2" l="1"/>
  <c r="E58" i="2" s="1"/>
  <c r="F57" i="2"/>
  <c r="C59" i="2"/>
  <c r="F58" i="2" l="1"/>
  <c r="H59" i="2"/>
  <c r="E59" i="2" s="1"/>
  <c r="C60" i="2"/>
  <c r="H60" i="2" l="1"/>
  <c r="E60" i="2" s="1"/>
  <c r="F59" i="2"/>
  <c r="C61" i="2"/>
  <c r="F60" i="2" l="1"/>
  <c r="H61" i="2"/>
  <c r="E61" i="2" s="1"/>
  <c r="C62" i="2"/>
  <c r="H62" i="2" l="1"/>
  <c r="E62" i="2" s="1"/>
  <c r="F61" i="2"/>
  <c r="C63" i="2"/>
  <c r="F62" i="2" l="1"/>
  <c r="H63" i="2"/>
  <c r="E63" i="2" s="1"/>
  <c r="C64" i="2"/>
  <c r="F63" i="2" l="1"/>
  <c r="H64" i="2" s="1"/>
  <c r="E64" i="2" s="1"/>
  <c r="C65" i="2"/>
  <c r="H65" i="2" l="1"/>
  <c r="E65" i="2" s="1"/>
  <c r="F64" i="2"/>
  <c r="C66" i="2"/>
  <c r="F65" i="2" l="1"/>
  <c r="H66" i="2"/>
  <c r="E66" i="2" s="1"/>
  <c r="C67" i="2"/>
  <c r="H67" i="2" l="1"/>
  <c r="E67" i="2" s="1"/>
  <c r="F66" i="2"/>
  <c r="C68" i="2"/>
  <c r="H68" i="2" l="1"/>
  <c r="E68" i="2" s="1"/>
  <c r="F67" i="2"/>
  <c r="C69" i="2"/>
  <c r="H69" i="2" l="1"/>
  <c r="E69" i="2" s="1"/>
  <c r="F68" i="2"/>
  <c r="C70" i="2"/>
  <c r="F69" i="2" l="1"/>
  <c r="H70" i="2"/>
  <c r="E70" i="2" s="1"/>
  <c r="C71" i="2"/>
  <c r="H71" i="2" l="1"/>
  <c r="E71" i="2" s="1"/>
  <c r="F70" i="2"/>
  <c r="C72" i="2"/>
  <c r="F71" i="2" l="1"/>
  <c r="H72" i="2"/>
  <c r="E72" i="2" s="1"/>
  <c r="C73" i="2"/>
  <c r="H73" i="2" l="1"/>
  <c r="E73" i="2" s="1"/>
  <c r="F72" i="2"/>
  <c r="C74" i="2"/>
  <c r="F73" i="2" l="1"/>
  <c r="H74" i="2"/>
  <c r="E74" i="2" s="1"/>
  <c r="C75" i="2"/>
  <c r="H75" i="2" l="1"/>
  <c r="E75" i="2" s="1"/>
  <c r="F74" i="2"/>
  <c r="C76" i="2"/>
  <c r="F75" i="2" l="1"/>
  <c r="H76" i="2" s="1"/>
  <c r="C77" i="2"/>
  <c r="E76" i="2" l="1"/>
  <c r="F76" i="2" s="1"/>
  <c r="H77" i="2"/>
  <c r="E77" i="2" s="1"/>
  <c r="C78" i="2"/>
  <c r="H78" i="2" l="1"/>
  <c r="E78" i="2" s="1"/>
  <c r="F77" i="2"/>
  <c r="C79" i="2"/>
  <c r="H79" i="2" l="1"/>
  <c r="E79" i="2" s="1"/>
  <c r="F78" i="2"/>
  <c r="C80" i="2"/>
  <c r="F79" i="2" l="1"/>
  <c r="H80" i="2"/>
  <c r="C81" i="2"/>
  <c r="E80" i="2" l="1"/>
  <c r="F80" i="2" s="1"/>
  <c r="H81" i="2"/>
  <c r="E81" i="2" s="1"/>
  <c r="C82" i="2"/>
  <c r="H82" i="2" l="1"/>
  <c r="E82" i="2" s="1"/>
  <c r="F81" i="2"/>
  <c r="C83" i="2"/>
  <c r="F82" i="2" l="1"/>
  <c r="H83" i="2"/>
  <c r="E83" i="2" s="1"/>
  <c r="C84" i="2"/>
  <c r="H84" i="2" l="1"/>
  <c r="E84" i="2" s="1"/>
  <c r="F83" i="2"/>
  <c r="C85" i="2"/>
  <c r="F84" i="2" l="1"/>
  <c r="H85" i="2"/>
  <c r="E85" i="2" s="1"/>
  <c r="C86" i="2"/>
  <c r="H86" i="2" l="1"/>
  <c r="E86" i="2" s="1"/>
  <c r="F85" i="2"/>
  <c r="C87" i="2"/>
  <c r="H87" i="2" l="1"/>
  <c r="E87" i="2" s="1"/>
  <c r="F86" i="2"/>
  <c r="C88" i="2"/>
  <c r="F87" i="2" l="1"/>
  <c r="H88" i="2" s="1"/>
  <c r="E88" i="2" s="1"/>
  <c r="C89" i="2"/>
  <c r="H89" i="2" l="1"/>
  <c r="E89" i="2" s="1"/>
  <c r="F88" i="2"/>
  <c r="C90" i="2"/>
  <c r="F89" i="2" l="1"/>
  <c r="H90" i="2"/>
  <c r="E90" i="2" s="1"/>
  <c r="C91" i="2"/>
  <c r="H91" i="2" l="1"/>
  <c r="E91" i="2" s="1"/>
  <c r="F90" i="2"/>
  <c r="C92" i="2"/>
  <c r="F91" i="2" l="1"/>
  <c r="H92" i="2"/>
  <c r="E92" i="2" s="1"/>
  <c r="C93" i="2"/>
  <c r="H93" i="2" l="1"/>
  <c r="E93" i="2" s="1"/>
  <c r="F92" i="2"/>
  <c r="C94" i="2"/>
  <c r="F93" i="2" l="1"/>
  <c r="H94" i="2"/>
  <c r="E94" i="2" s="1"/>
  <c r="C95" i="2"/>
  <c r="H95" i="2" l="1"/>
  <c r="E95" i="2" s="1"/>
  <c r="F94" i="2"/>
  <c r="C96" i="2"/>
  <c r="F95" i="2" l="1"/>
  <c r="H96" i="2"/>
  <c r="C97" i="2"/>
  <c r="E96" i="2" l="1"/>
  <c r="F96" i="2" s="1"/>
  <c r="H97" i="2"/>
  <c r="E97" i="2" s="1"/>
  <c r="C98" i="2"/>
  <c r="H98" i="2" l="1"/>
  <c r="E98" i="2" s="1"/>
  <c r="F97" i="2"/>
  <c r="C99" i="2"/>
  <c r="F98" i="2" l="1"/>
  <c r="H99" i="2"/>
  <c r="E99" i="2" s="1"/>
  <c r="C100" i="2"/>
  <c r="F99" i="2" l="1"/>
  <c r="H100" i="2" s="1"/>
  <c r="E100" i="2" s="1"/>
  <c r="C101" i="2"/>
  <c r="H101" i="2" l="1"/>
  <c r="E101" i="2" s="1"/>
  <c r="F100" i="2"/>
  <c r="C102" i="2"/>
  <c r="F101" i="2" l="1"/>
  <c r="H102" i="2"/>
  <c r="E102" i="2" s="1"/>
  <c r="C103" i="2"/>
  <c r="H103" i="2" l="1"/>
  <c r="E103" i="2" s="1"/>
  <c r="F102" i="2"/>
  <c r="C104" i="2"/>
  <c r="F103" i="2" l="1"/>
  <c r="H104" i="2"/>
  <c r="E104" i="2" s="1"/>
  <c r="C105" i="2"/>
  <c r="H105" i="2" l="1"/>
  <c r="E105" i="2" s="1"/>
  <c r="F104" i="2"/>
  <c r="C106" i="2"/>
  <c r="F105" i="2" l="1"/>
  <c r="H106" i="2"/>
  <c r="C107" i="2"/>
  <c r="E106" i="2" l="1"/>
  <c r="F106" i="2" s="1"/>
  <c r="H107" i="2"/>
  <c r="E107" i="2" s="1"/>
  <c r="C108" i="2"/>
  <c r="H108" i="2" l="1"/>
  <c r="E108" i="2" s="1"/>
  <c r="F107" i="2"/>
  <c r="C109" i="2"/>
  <c r="F108" i="2" l="1"/>
  <c r="H109" i="2"/>
  <c r="E109" i="2" s="1"/>
  <c r="C110" i="2"/>
  <c r="H110" i="2" l="1"/>
  <c r="E110" i="2" s="1"/>
  <c r="F109" i="2"/>
  <c r="C111" i="2"/>
  <c r="F110" i="2" l="1"/>
  <c r="H111" i="2"/>
  <c r="C112" i="2"/>
  <c r="E111" i="2" l="1"/>
  <c r="F111" i="2" s="1"/>
  <c r="H112" i="2" s="1"/>
  <c r="E112" i="2" s="1"/>
  <c r="C113" i="2"/>
  <c r="H113" i="2" l="1"/>
  <c r="E113" i="2" s="1"/>
  <c r="F112" i="2"/>
  <c r="C114" i="2"/>
  <c r="F113" i="2" l="1"/>
  <c r="H114" i="2"/>
  <c r="E114" i="2" s="1"/>
  <c r="C115" i="2"/>
  <c r="H115" i="2" l="1"/>
  <c r="E115" i="2" s="1"/>
  <c r="F114" i="2"/>
  <c r="C116" i="2"/>
  <c r="F115" i="2" l="1"/>
  <c r="H116" i="2"/>
  <c r="E116" i="2" s="1"/>
  <c r="C117" i="2"/>
  <c r="H117" i="2" l="1"/>
  <c r="E117" i="2" s="1"/>
  <c r="F116" i="2"/>
  <c r="C118" i="2"/>
  <c r="F117" i="2" l="1"/>
  <c r="H118" i="2"/>
  <c r="E118" i="2" s="1"/>
  <c r="C119" i="2"/>
  <c r="H119" i="2" l="1"/>
  <c r="E119" i="2" s="1"/>
  <c r="F118" i="2"/>
  <c r="C120" i="2"/>
  <c r="F119" i="2" l="1"/>
  <c r="H120" i="2"/>
  <c r="E120" i="2" s="1"/>
  <c r="C121" i="2"/>
  <c r="H121" i="2" l="1"/>
  <c r="E121" i="2" s="1"/>
  <c r="F120" i="2"/>
  <c r="C122" i="2"/>
  <c r="F121" i="2" l="1"/>
  <c r="H122" i="2"/>
  <c r="E122" i="2" s="1"/>
  <c r="C123" i="2"/>
  <c r="H123" i="2" l="1"/>
  <c r="E123" i="2" s="1"/>
  <c r="F122" i="2"/>
  <c r="C124" i="2"/>
  <c r="F123" i="2" l="1"/>
  <c r="H124" i="2" s="1"/>
  <c r="C125" i="2"/>
  <c r="E124" i="2" l="1"/>
  <c r="F124" i="2" s="1"/>
  <c r="H125" i="2"/>
  <c r="C126" i="2"/>
  <c r="E125" i="2" l="1"/>
  <c r="F125" i="2" s="1"/>
  <c r="H126" i="2"/>
  <c r="C127" i="2"/>
  <c r="E126" i="2" l="1"/>
  <c r="F126" i="2" s="1"/>
  <c r="H127" i="2"/>
  <c r="C128" i="2"/>
  <c r="E127" i="2" l="1"/>
  <c r="F127" i="2" s="1"/>
  <c r="H128" i="2"/>
  <c r="C129" i="2"/>
  <c r="E128" i="2" l="1"/>
  <c r="F128" i="2" s="1"/>
  <c r="H129" i="2"/>
  <c r="C130" i="2"/>
  <c r="E129" i="2" l="1"/>
  <c r="F129" i="2" s="1"/>
  <c r="H130" i="2"/>
  <c r="C131" i="2"/>
  <c r="E130" i="2" l="1"/>
  <c r="F130" i="2" s="1"/>
  <c r="H131" i="2"/>
  <c r="C132" i="2"/>
  <c r="E131" i="2" l="1"/>
  <c r="F131" i="2" s="1"/>
  <c r="H132" i="2"/>
  <c r="C133" i="2"/>
  <c r="E132" i="2" l="1"/>
  <c r="F132" i="2" s="1"/>
  <c r="H133" i="2"/>
  <c r="C134" i="2"/>
  <c r="E133" i="2" l="1"/>
  <c r="F133" i="2" s="1"/>
  <c r="H134" i="2"/>
  <c r="C135" i="2"/>
  <c r="E134" i="2" l="1"/>
  <c r="F134" i="2" s="1"/>
  <c r="H135" i="2"/>
  <c r="E135" i="2" s="1"/>
  <c r="C136" i="2"/>
  <c r="F135" i="2" l="1"/>
  <c r="H136" i="2" s="1"/>
  <c r="E136" i="2" s="1"/>
  <c r="C137" i="2"/>
  <c r="H137" i="2" l="1"/>
  <c r="E137" i="2" s="1"/>
  <c r="C138" i="2"/>
  <c r="H138" i="2" l="1"/>
  <c r="E138" i="2" s="1"/>
  <c r="C139" i="2"/>
  <c r="H139" i="2" l="1"/>
  <c r="E139" i="2" s="1"/>
  <c r="F136" i="2"/>
  <c r="C140" i="2"/>
  <c r="H140" i="2" l="1"/>
  <c r="E140" i="2" s="1"/>
  <c r="F137" i="2"/>
  <c r="C141" i="2"/>
  <c r="H141" i="2" l="1"/>
  <c r="E141" i="2" s="1"/>
  <c r="F138" i="2"/>
  <c r="F139" i="2" s="1"/>
  <c r="C142" i="2"/>
  <c r="H142" i="2" l="1"/>
  <c r="E142" i="2" s="1"/>
  <c r="F140" i="2"/>
  <c r="C143" i="2"/>
  <c r="H143" i="2" l="1"/>
  <c r="E143" i="2" s="1"/>
  <c r="F141" i="2"/>
  <c r="C144" i="2"/>
  <c r="H144" i="2" l="1"/>
  <c r="E144" i="2" s="1"/>
  <c r="F142" i="2"/>
  <c r="C145" i="2"/>
  <c r="H145" i="2" l="1"/>
  <c r="E145" i="2" s="1"/>
  <c r="F143" i="2"/>
  <c r="C146" i="2"/>
  <c r="H146" i="2" l="1"/>
  <c r="E146" i="2" s="1"/>
  <c r="F144" i="2"/>
  <c r="C147" i="2"/>
  <c r="H147" i="2" l="1"/>
  <c r="E147" i="2" s="1"/>
  <c r="F145" i="2"/>
  <c r="C148" i="2"/>
  <c r="F146" i="2" l="1"/>
  <c r="C149" i="2"/>
  <c r="F147" i="2" l="1"/>
  <c r="H148" i="2" s="1"/>
  <c r="E148" i="2" s="1"/>
  <c r="C150" i="2"/>
  <c r="H149" i="2" l="1"/>
  <c r="E149" i="2" s="1"/>
  <c r="F148" i="2"/>
  <c r="C151" i="2"/>
  <c r="H150" i="2" l="1"/>
  <c r="E150" i="2" s="1"/>
  <c r="F149" i="2"/>
  <c r="C152" i="2"/>
  <c r="H151" i="2" l="1"/>
  <c r="E151" i="2" s="1"/>
  <c r="F150" i="2"/>
  <c r="C153" i="2"/>
  <c r="H152" i="2" l="1"/>
  <c r="E152" i="2" s="1"/>
  <c r="F151" i="2"/>
  <c r="C154" i="2"/>
  <c r="H153" i="2" l="1"/>
  <c r="E153" i="2" s="1"/>
  <c r="F152" i="2"/>
  <c r="C155" i="2"/>
  <c r="H154" i="2" l="1"/>
  <c r="E154" i="2" s="1"/>
  <c r="F153" i="2"/>
  <c r="C156" i="2"/>
  <c r="H155" i="2" l="1"/>
  <c r="E155" i="2" s="1"/>
  <c r="F154" i="2"/>
  <c r="C157" i="2"/>
  <c r="H156" i="2" l="1"/>
  <c r="E156" i="2" s="1"/>
  <c r="F155" i="2"/>
  <c r="C158" i="2"/>
  <c r="H157" i="2" l="1"/>
  <c r="E157" i="2" s="1"/>
  <c r="F156" i="2"/>
  <c r="C159" i="2"/>
  <c r="H158" i="2" l="1"/>
  <c r="E158" i="2" s="1"/>
  <c r="F157" i="2"/>
  <c r="C160" i="2"/>
  <c r="H159" i="2" l="1"/>
  <c r="E159" i="2" s="1"/>
  <c r="F158" i="2"/>
  <c r="C161" i="2"/>
  <c r="F159" i="2" l="1"/>
  <c r="H160" i="2" s="1"/>
  <c r="E160" i="2" s="1"/>
  <c r="C162" i="2"/>
  <c r="H161" i="2" l="1"/>
  <c r="E161" i="2" s="1"/>
  <c r="F160" i="2"/>
  <c r="C163" i="2"/>
  <c r="H162" i="2" l="1"/>
  <c r="E162" i="2" s="1"/>
  <c r="F161" i="2"/>
  <c r="C164" i="2"/>
  <c r="H163" i="2" l="1"/>
  <c r="E163" i="2" s="1"/>
  <c r="F162" i="2"/>
  <c r="C165" i="2"/>
  <c r="H164" i="2" l="1"/>
  <c r="E164" i="2" s="1"/>
  <c r="F163" i="2"/>
  <c r="C166" i="2"/>
  <c r="H165" i="2" l="1"/>
  <c r="E165" i="2" s="1"/>
  <c r="F164" i="2"/>
  <c r="C167" i="2"/>
  <c r="H166" i="2" l="1"/>
  <c r="E166" i="2" s="1"/>
  <c r="F165" i="2"/>
  <c r="C168" i="2"/>
  <c r="H167" i="2" l="1"/>
  <c r="E167" i="2" s="1"/>
  <c r="F166" i="2"/>
  <c r="C169" i="2"/>
  <c r="H168" i="2" l="1"/>
  <c r="E168" i="2" s="1"/>
  <c r="F167" i="2"/>
  <c r="C170" i="2"/>
  <c r="H169" i="2" l="1"/>
  <c r="E169" i="2" s="1"/>
  <c r="F168" i="2"/>
  <c r="C171" i="2"/>
  <c r="H170" i="2" l="1"/>
  <c r="E170" i="2" s="1"/>
  <c r="F169" i="2"/>
  <c r="C172" i="2"/>
  <c r="H171" i="2" l="1"/>
  <c r="E171" i="2" s="1"/>
  <c r="F170" i="2"/>
  <c r="C173" i="2"/>
  <c r="F171" i="2" l="1"/>
  <c r="H172" i="2" s="1"/>
  <c r="E172" i="2" s="1"/>
  <c r="C174" i="2"/>
  <c r="H173" i="2" l="1"/>
  <c r="E173" i="2" s="1"/>
  <c r="F172" i="2"/>
  <c r="C175" i="2"/>
  <c r="H174" i="2" l="1"/>
  <c r="E174" i="2" s="1"/>
  <c r="F173" i="2"/>
  <c r="C176" i="2"/>
  <c r="H175" i="2" l="1"/>
  <c r="E175" i="2" s="1"/>
  <c r="F174" i="2"/>
  <c r="C177" i="2"/>
  <c r="H176" i="2" l="1"/>
  <c r="E176" i="2" s="1"/>
  <c r="F175" i="2"/>
  <c r="C178" i="2"/>
  <c r="H177" i="2" l="1"/>
  <c r="E177" i="2" s="1"/>
  <c r="F176" i="2"/>
  <c r="C179" i="2"/>
  <c r="H178" i="2" l="1"/>
  <c r="E178" i="2" s="1"/>
  <c r="F177" i="2"/>
  <c r="C180" i="2"/>
  <c r="H179" i="2" l="1"/>
  <c r="E179" i="2" s="1"/>
  <c r="F178" i="2"/>
  <c r="C181" i="2"/>
  <c r="H180" i="2" l="1"/>
  <c r="E180" i="2" s="1"/>
  <c r="F179" i="2"/>
  <c r="C182" i="2"/>
  <c r="H181" i="2" l="1"/>
  <c r="E181" i="2" s="1"/>
  <c r="F180" i="2"/>
  <c r="C183" i="2"/>
  <c r="H182" i="2" l="1"/>
  <c r="E182" i="2" s="1"/>
  <c r="F181" i="2"/>
  <c r="C184" i="2"/>
  <c r="H183" i="2" l="1"/>
  <c r="E183" i="2" s="1"/>
  <c r="F182" i="2"/>
  <c r="C185" i="2"/>
  <c r="F183" i="2" l="1"/>
  <c r="H184" i="2" s="1"/>
  <c r="E184" i="2" s="1"/>
  <c r="C186" i="2"/>
  <c r="H185" i="2" l="1"/>
  <c r="E185" i="2" s="1"/>
  <c r="F184" i="2"/>
  <c r="C187" i="2"/>
  <c r="H186" i="2" l="1"/>
  <c r="E186" i="2" s="1"/>
  <c r="F185" i="2"/>
  <c r="C188" i="2"/>
  <c r="H187" i="2" l="1"/>
  <c r="E187" i="2" s="1"/>
  <c r="F186" i="2"/>
  <c r="C189" i="2"/>
  <c r="H188" i="2" l="1"/>
  <c r="E188" i="2" s="1"/>
  <c r="F187" i="2"/>
  <c r="C190" i="2"/>
  <c r="H189" i="2" l="1"/>
  <c r="E189" i="2" s="1"/>
  <c r="F188" i="2"/>
  <c r="C191" i="2"/>
  <c r="H190" i="2" l="1"/>
  <c r="E190" i="2" s="1"/>
  <c r="F189" i="2"/>
  <c r="C192" i="2"/>
  <c r="H191" i="2" l="1"/>
  <c r="E191" i="2" s="1"/>
  <c r="F190" i="2"/>
  <c r="C193" i="2"/>
  <c r="H192" i="2" l="1"/>
  <c r="E192" i="2" s="1"/>
  <c r="F191" i="2"/>
  <c r="C194" i="2"/>
  <c r="H193" i="2" l="1"/>
  <c r="E193" i="2" s="1"/>
  <c r="F192" i="2"/>
  <c r="C195" i="2"/>
  <c r="H194" i="2" l="1"/>
  <c r="E194" i="2" s="1"/>
  <c r="F193" i="2"/>
  <c r="C196" i="2"/>
  <c r="H195" i="2" l="1"/>
  <c r="E195" i="2" s="1"/>
  <c r="F194" i="2"/>
  <c r="C197" i="2"/>
  <c r="F195" i="2" l="1"/>
  <c r="H196" i="2" s="1"/>
  <c r="E196" i="2" s="1"/>
  <c r="C198" i="2"/>
  <c r="H197" i="2" l="1"/>
  <c r="E197" i="2" s="1"/>
  <c r="F196" i="2"/>
  <c r="C199" i="2"/>
  <c r="H198" i="2" l="1"/>
  <c r="E198" i="2" s="1"/>
  <c r="F197" i="2"/>
  <c r="C200" i="2"/>
  <c r="H199" i="2" l="1"/>
  <c r="E199" i="2" s="1"/>
  <c r="F198" i="2"/>
  <c r="C201" i="2"/>
  <c r="H200" i="2" l="1"/>
  <c r="E200" i="2" s="1"/>
  <c r="F199" i="2"/>
  <c r="C202" i="2"/>
  <c r="H201" i="2" l="1"/>
  <c r="E201" i="2" s="1"/>
  <c r="F200" i="2"/>
  <c r="C203" i="2"/>
  <c r="H202" i="2" l="1"/>
  <c r="E202" i="2" s="1"/>
  <c r="F201" i="2"/>
  <c r="C204" i="2"/>
  <c r="C205" i="2" s="1"/>
  <c r="C206" i="2" s="1"/>
  <c r="C207" i="2" s="1"/>
  <c r="C208" i="2" s="1"/>
  <c r="C209" i="2" l="1"/>
  <c r="H203" i="2"/>
  <c r="E203" i="2" s="1"/>
  <c r="F202" i="2"/>
  <c r="C210" i="2" l="1"/>
  <c r="H204" i="2"/>
  <c r="F203" i="2"/>
  <c r="C211" i="2" l="1"/>
  <c r="E204" i="2"/>
  <c r="F204" i="2" s="1"/>
  <c r="H205" i="2"/>
  <c r="C212" i="2" l="1"/>
  <c r="H206" i="2"/>
  <c r="E205" i="2"/>
  <c r="F205" i="2" s="1"/>
  <c r="C213" i="2" l="1"/>
  <c r="C214" i="2" s="1"/>
  <c r="E206" i="2"/>
  <c r="F206" i="2" s="1"/>
  <c r="H207" i="2"/>
  <c r="E207" i="2" s="1"/>
  <c r="C215" i="2" l="1"/>
  <c r="F207" i="2"/>
  <c r="C216" i="2" l="1"/>
  <c r="H208" i="2"/>
  <c r="C217" i="2" l="1"/>
  <c r="H209" i="2"/>
  <c r="E208" i="2"/>
  <c r="F208" i="2" s="1"/>
  <c r="C218" i="2" l="1"/>
  <c r="H210" i="2"/>
  <c r="E209" i="2"/>
  <c r="F209" i="2" s="1"/>
  <c r="C219" i="2" l="1"/>
  <c r="C220" i="2" s="1"/>
  <c r="H211" i="2"/>
  <c r="E210" i="2"/>
  <c r="F210" i="2" s="1"/>
  <c r="C221" i="2" l="1"/>
  <c r="H212" i="2"/>
  <c r="E211" i="2"/>
  <c r="F211" i="2" s="1"/>
  <c r="C222" i="2" l="1"/>
  <c r="H213" i="2"/>
  <c r="E212" i="2"/>
  <c r="F212" i="2" s="1"/>
  <c r="C223" i="2" l="1"/>
  <c r="E213" i="2"/>
  <c r="F213" i="2" s="1"/>
  <c r="H214" i="2"/>
  <c r="C224" i="2" l="1"/>
  <c r="H215" i="2"/>
  <c r="E214" i="2"/>
  <c r="F214" i="2" s="1"/>
  <c r="C225" i="2" l="1"/>
  <c r="H216" i="2"/>
  <c r="E215" i="2"/>
  <c r="F215" i="2" s="1"/>
  <c r="C226" i="2" l="1"/>
  <c r="H217" i="2"/>
  <c r="E216" i="2"/>
  <c r="F216" i="2" s="1"/>
  <c r="C227" i="2" l="1"/>
  <c r="H218" i="2"/>
  <c r="E217" i="2"/>
  <c r="F217" i="2" s="1"/>
  <c r="C228" i="2" l="1"/>
  <c r="H219" i="2"/>
  <c r="E219" i="2" s="1"/>
  <c r="E218" i="2"/>
  <c r="F218" i="2" s="1"/>
  <c r="C229" i="2" l="1"/>
  <c r="F219" i="2"/>
  <c r="C230" i="2" l="1"/>
  <c r="H220" i="2"/>
  <c r="H221" i="2" l="1"/>
  <c r="E220" i="2"/>
  <c r="F220" i="2" s="1"/>
  <c r="C231" i="2"/>
  <c r="C232" i="2" s="1"/>
  <c r="C233" i="2" s="1"/>
  <c r="C234" i="2" s="1"/>
  <c r="C235" i="2" s="1"/>
  <c r="C236" i="2" s="1"/>
  <c r="C237" i="2" s="1"/>
  <c r="C238" i="2" s="1"/>
  <c r="C239" i="2" s="1"/>
  <c r="C240" i="2" s="1"/>
  <c r="C241" i="2" s="1"/>
  <c r="C242" i="2" s="1"/>
  <c r="C243" i="2" s="1"/>
  <c r="C244" i="2" s="1"/>
  <c r="C245" i="2" l="1"/>
  <c r="H222" i="2"/>
  <c r="E221" i="2"/>
  <c r="F221" i="2" s="1"/>
  <c r="C246" i="2" l="1"/>
  <c r="H223" i="2"/>
  <c r="E222" i="2"/>
  <c r="F222" i="2" s="1"/>
  <c r="C247" i="2" l="1"/>
  <c r="H224" i="2"/>
  <c r="E223" i="2"/>
  <c r="F223" i="2" s="1"/>
  <c r="C248" i="2" l="1"/>
  <c r="H225" i="2"/>
  <c r="E224" i="2"/>
  <c r="F224" i="2" s="1"/>
  <c r="C249" i="2" l="1"/>
  <c r="H226" i="2"/>
  <c r="E225" i="2"/>
  <c r="F225" i="2" s="1"/>
  <c r="C250" i="2" l="1"/>
  <c r="H227" i="2"/>
  <c r="E226" i="2"/>
  <c r="F226" i="2" s="1"/>
  <c r="C251" i="2" l="1"/>
  <c r="H228" i="2"/>
  <c r="E227" i="2"/>
  <c r="F227" i="2" s="1"/>
  <c r="C252" i="2" l="1"/>
  <c r="H229" i="2"/>
  <c r="E228" i="2"/>
  <c r="F228" i="2" s="1"/>
  <c r="C253" i="2" l="1"/>
  <c r="H230" i="2"/>
  <c r="E229" i="2"/>
  <c r="F229" i="2" s="1"/>
  <c r="C254" i="2" l="1"/>
  <c r="H231" i="2"/>
  <c r="E231" i="2" s="1"/>
  <c r="E230" i="2"/>
  <c r="F230" i="2" s="1"/>
  <c r="C255" i="2" l="1"/>
  <c r="C256" i="2" s="1"/>
  <c r="C257" i="2" s="1"/>
  <c r="C258" i="2" s="1"/>
  <c r="C259" i="2" s="1"/>
  <c r="C260" i="2" s="1"/>
  <c r="C261" i="2" s="1"/>
  <c r="C262" i="2" s="1"/>
  <c r="C263" i="2" s="1"/>
  <c r="C264" i="2" s="1"/>
  <c r="C265" i="2" s="1"/>
  <c r="C266" i="2" s="1"/>
  <c r="C267" i="2" s="1"/>
  <c r="F231" i="2"/>
  <c r="H232" i="2" s="1"/>
  <c r="H233" i="2" l="1"/>
  <c r="E232" i="2"/>
  <c r="F232" i="2" s="1"/>
  <c r="E233" i="2" l="1"/>
  <c r="F233" i="2" s="1"/>
  <c r="H234" i="2"/>
  <c r="E234" i="2" l="1"/>
  <c r="F234" i="2" s="1"/>
  <c r="H235" i="2"/>
  <c r="H236" i="2" l="1"/>
  <c r="E235" i="2"/>
  <c r="F235" i="2" s="1"/>
  <c r="E236" i="2" l="1"/>
  <c r="F236" i="2" s="1"/>
  <c r="H237" i="2"/>
  <c r="H238" i="2" l="1"/>
  <c r="E237" i="2"/>
  <c r="F237" i="2" s="1"/>
  <c r="E238" i="2" l="1"/>
  <c r="F238" i="2" s="1"/>
  <c r="H239" i="2"/>
  <c r="E239" i="2" l="1"/>
  <c r="F239" i="2" s="1"/>
  <c r="H240" i="2"/>
  <c r="H241" i="2" l="1"/>
  <c r="E240" i="2"/>
  <c r="F240" i="2" s="1"/>
  <c r="H242" i="2" l="1"/>
  <c r="E241" i="2"/>
  <c r="F241" i="2" s="1"/>
  <c r="H243" i="2" l="1"/>
  <c r="E243" i="2" s="1"/>
  <c r="E242" i="2"/>
  <c r="F242" i="2" s="1"/>
  <c r="F243" i="2" l="1"/>
  <c r="H244" i="2" s="1"/>
  <c r="E244" i="2" l="1"/>
  <c r="F244" i="2" s="1"/>
  <c r="H245" i="2"/>
  <c r="E245" i="2" l="1"/>
  <c r="F245" i="2" s="1"/>
  <c r="H246" i="2"/>
  <c r="E246" i="2" l="1"/>
  <c r="F246" i="2" s="1"/>
  <c r="H247" i="2"/>
  <c r="E247" i="2" l="1"/>
  <c r="F247" i="2" s="1"/>
  <c r="H248" i="2"/>
  <c r="E248" i="2" l="1"/>
  <c r="F248" i="2" s="1"/>
  <c r="H249" i="2"/>
  <c r="E249" i="2" l="1"/>
  <c r="F249" i="2" s="1"/>
  <c r="H250" i="2"/>
  <c r="E250" i="2" l="1"/>
  <c r="F250" i="2" s="1"/>
  <c r="H251" i="2"/>
  <c r="E251" i="2" l="1"/>
  <c r="F251" i="2" s="1"/>
  <c r="H252" i="2"/>
  <c r="E252" i="2" l="1"/>
  <c r="F252" i="2" s="1"/>
  <c r="H253" i="2"/>
  <c r="E253" i="2" l="1"/>
  <c r="F253" i="2" s="1"/>
  <c r="H254" i="2"/>
  <c r="E254" i="2" l="1"/>
  <c r="F254" i="2" s="1"/>
  <c r="H255" i="2"/>
  <c r="E255" i="2" s="1"/>
  <c r="F255" i="2" l="1"/>
  <c r="H256" i="2" s="1"/>
  <c r="H257" i="2" l="1"/>
  <c r="E256" i="2"/>
  <c r="F256" i="2" s="1"/>
  <c r="E257" i="2" l="1"/>
  <c r="F257" i="2" s="1"/>
  <c r="H258" i="2"/>
  <c r="H259" i="2" l="1"/>
  <c r="E258" i="2"/>
  <c r="F258" i="2" s="1"/>
  <c r="E259" i="2" l="1"/>
  <c r="F259" i="2" s="1"/>
  <c r="H260" i="2"/>
  <c r="E260" i="2" l="1"/>
  <c r="F260" i="2" s="1"/>
  <c r="B10" i="1" s="1"/>
  <c r="H261" i="2"/>
  <c r="E261" i="2" l="1"/>
  <c r="F261" i="2" s="1"/>
  <c r="H262" i="2"/>
  <c r="E262" i="2" l="1"/>
  <c r="F262" i="2" s="1"/>
  <c r="H263" i="2"/>
  <c r="H264" i="2" l="1"/>
  <c r="E263" i="2"/>
  <c r="F263" i="2" s="1"/>
  <c r="H265" i="2" l="1"/>
  <c r="E264" i="2"/>
  <c r="F264" i="2" s="1"/>
  <c r="E265" i="2" l="1"/>
  <c r="F265" i="2" s="1"/>
  <c r="H266" i="2"/>
  <c r="H267" i="2" l="1"/>
  <c r="E267" i="2" s="1"/>
  <c r="E266" i="2"/>
  <c r="F266" i="2" s="1"/>
  <c r="F267" i="2" l="1"/>
</calcChain>
</file>

<file path=xl/sharedStrings.xml><?xml version="1.0" encoding="utf-8"?>
<sst xmlns="http://schemas.openxmlformats.org/spreadsheetml/2006/main" count="281" uniqueCount="281">
  <si>
    <t>2009M1</t>
  </si>
  <si>
    <t>2009M2</t>
  </si>
  <si>
    <t>2009M3</t>
  </si>
  <si>
    <t>2009M4</t>
  </si>
  <si>
    <t>2009M5</t>
  </si>
  <si>
    <t>2009M6</t>
  </si>
  <si>
    <t>2009M7</t>
  </si>
  <si>
    <t>2009M8</t>
  </si>
  <si>
    <t>2009M9</t>
  </si>
  <si>
    <t>2009M10</t>
  </si>
  <si>
    <t>2009M11</t>
  </si>
  <si>
    <t>2009M12</t>
  </si>
  <si>
    <t>2010M1</t>
  </si>
  <si>
    <t>2010M2</t>
  </si>
  <si>
    <t>2010M3</t>
  </si>
  <si>
    <t>2010M4</t>
  </si>
  <si>
    <t>2010M5</t>
  </si>
  <si>
    <t>2010M6</t>
  </si>
  <si>
    <t>2010M7</t>
  </si>
  <si>
    <t>2010M8</t>
  </si>
  <si>
    <t>2010M9</t>
  </si>
  <si>
    <t>2010M10</t>
  </si>
  <si>
    <t>2010M11</t>
  </si>
  <si>
    <t>2010M12</t>
  </si>
  <si>
    <t>2011M1</t>
  </si>
  <si>
    <t>2011M2</t>
  </si>
  <si>
    <t>2011M3</t>
  </si>
  <si>
    <t>2011M4</t>
  </si>
  <si>
    <t>2011M5</t>
  </si>
  <si>
    <t>2011M6</t>
  </si>
  <si>
    <t>2011M7</t>
  </si>
  <si>
    <t>2011M8</t>
  </si>
  <si>
    <t>2011M9</t>
  </si>
  <si>
    <t>2011M10</t>
  </si>
  <si>
    <t>2011M11</t>
  </si>
  <si>
    <t>2011M12</t>
  </si>
  <si>
    <t>2012M1</t>
  </si>
  <si>
    <t>2012M2</t>
  </si>
  <si>
    <t>2012M3</t>
  </si>
  <si>
    <t>2012M4</t>
  </si>
  <si>
    <t>2012M5</t>
  </si>
  <si>
    <t>2012M6</t>
  </si>
  <si>
    <t>2012M7</t>
  </si>
  <si>
    <t>2012M8</t>
  </si>
  <si>
    <t>2012M9</t>
  </si>
  <si>
    <t>2012M10</t>
  </si>
  <si>
    <t>2012M11</t>
  </si>
  <si>
    <t>2012M12</t>
  </si>
  <si>
    <t>2013M1</t>
  </si>
  <si>
    <t>2013M2</t>
  </si>
  <si>
    <t>2013M3</t>
  </si>
  <si>
    <t>2013M4</t>
  </si>
  <si>
    <t>2013M5</t>
  </si>
  <si>
    <t>2013M6</t>
  </si>
  <si>
    <t>2013M7</t>
  </si>
  <si>
    <t>2013M8</t>
  </si>
  <si>
    <t>2013M9</t>
  </si>
  <si>
    <t>2013M10</t>
  </si>
  <si>
    <t>2013M11</t>
  </si>
  <si>
    <t>2013M12</t>
  </si>
  <si>
    <t>2014M1</t>
  </si>
  <si>
    <t>2014M2</t>
  </si>
  <si>
    <t>2014M3</t>
  </si>
  <si>
    <t>2014M4</t>
  </si>
  <si>
    <t>2014M5</t>
  </si>
  <si>
    <t>2014M6</t>
  </si>
  <si>
    <t>2014M7</t>
  </si>
  <si>
    <t>2014M8</t>
  </si>
  <si>
    <t>2014M9</t>
  </si>
  <si>
    <t>2014M10</t>
  </si>
  <si>
    <t>2014M11</t>
  </si>
  <si>
    <t>2014M12</t>
  </si>
  <si>
    <t>2015M1</t>
  </si>
  <si>
    <t>2015M2</t>
  </si>
  <si>
    <t>2015M3</t>
  </si>
  <si>
    <t>2015M4</t>
  </si>
  <si>
    <t>2015M5</t>
  </si>
  <si>
    <t>2015M6</t>
  </si>
  <si>
    <t>2015M7</t>
  </si>
  <si>
    <t>2015M8</t>
  </si>
  <si>
    <t>2015M9</t>
  </si>
  <si>
    <t>2015M10</t>
  </si>
  <si>
    <t>2015M11</t>
  </si>
  <si>
    <t>2015M12</t>
  </si>
  <si>
    <t>2016M1</t>
  </si>
  <si>
    <t>2016M2</t>
  </si>
  <si>
    <t>2016M3</t>
  </si>
  <si>
    <t>2016M4</t>
  </si>
  <si>
    <t>2016M5</t>
  </si>
  <si>
    <t>2016M6</t>
  </si>
  <si>
    <t>2016M7</t>
  </si>
  <si>
    <t>2016M8</t>
  </si>
  <si>
    <t>2016M9</t>
  </si>
  <si>
    <t>2016M10</t>
  </si>
  <si>
    <t>2016M11</t>
  </si>
  <si>
    <t>2016M12</t>
  </si>
  <si>
    <t>2017M1</t>
  </si>
  <si>
    <t>2017M2</t>
  </si>
  <si>
    <t>2017M3</t>
  </si>
  <si>
    <t>2017M4</t>
  </si>
  <si>
    <t>2017M5</t>
  </si>
  <si>
    <t>2017M6</t>
  </si>
  <si>
    <t>2017M7</t>
  </si>
  <si>
    <t>2017M8</t>
  </si>
  <si>
    <t>2017M9</t>
  </si>
  <si>
    <t>2017M10</t>
  </si>
  <si>
    <t>2017M11</t>
  </si>
  <si>
    <t>2017M12</t>
  </si>
  <si>
    <t>2018M1</t>
  </si>
  <si>
    <t>2018M2</t>
  </si>
  <si>
    <t>2018M3</t>
  </si>
  <si>
    <t>2018M4</t>
  </si>
  <si>
    <t>2018M5</t>
  </si>
  <si>
    <t>2018M6</t>
  </si>
  <si>
    <t>2018M7</t>
  </si>
  <si>
    <t>2018M8</t>
  </si>
  <si>
    <t>2018M9</t>
  </si>
  <si>
    <t>2018M10</t>
  </si>
  <si>
    <t>2018M11</t>
  </si>
  <si>
    <t>2018M12</t>
  </si>
  <si>
    <t>2019M1</t>
  </si>
  <si>
    <t>2019M2</t>
  </si>
  <si>
    <t>2019M3</t>
  </si>
  <si>
    <t>2019M4</t>
  </si>
  <si>
    <t>2019M5</t>
  </si>
  <si>
    <t>2019M6</t>
  </si>
  <si>
    <t>2019M7</t>
  </si>
  <si>
    <t xml:space="preserve">http://stat.nbb.be/Index.aspx?lang=nl&amp;SubSessionId=&amp;themetreeid=-200# </t>
  </si>
  <si>
    <t>MFI Interest Rates op deposito's in EUR</t>
  </si>
  <si>
    <t>Start</t>
  </si>
  <si>
    <t>Einde</t>
  </si>
  <si>
    <t>12M</t>
  </si>
  <si>
    <t>Rente</t>
  </si>
  <si>
    <t>Saldo</t>
  </si>
  <si>
    <t>Basis</t>
  </si>
  <si>
    <t>J</t>
  </si>
  <si>
    <t>Rente (kolom B) op jaarbasis</t>
  </si>
  <si>
    <t>2003M2</t>
  </si>
  <si>
    <t>2003M3</t>
  </si>
  <si>
    <t>2003M4</t>
  </si>
  <si>
    <t>2003M5</t>
  </si>
  <si>
    <t>2003M6</t>
  </si>
  <si>
    <t>2003M7</t>
  </si>
  <si>
    <t>2003M8</t>
  </si>
  <si>
    <t>2003M9</t>
  </si>
  <si>
    <t>2003M10</t>
  </si>
  <si>
    <t>2003M11</t>
  </si>
  <si>
    <t>2003M12</t>
  </si>
  <si>
    <t>2004M1</t>
  </si>
  <si>
    <t>2004M2</t>
  </si>
  <si>
    <t>2004M3</t>
  </si>
  <si>
    <t>2004M4</t>
  </si>
  <si>
    <t>2004M5</t>
  </si>
  <si>
    <t>2004M6</t>
  </si>
  <si>
    <t>2004M7</t>
  </si>
  <si>
    <t>2004M8</t>
  </si>
  <si>
    <t>2004M9</t>
  </si>
  <si>
    <t>2004M10</t>
  </si>
  <si>
    <t>2004M11</t>
  </si>
  <si>
    <t>2004M12</t>
  </si>
  <si>
    <t>2005M1</t>
  </si>
  <si>
    <t>2005M2</t>
  </si>
  <si>
    <t>2005M3</t>
  </si>
  <si>
    <t>2005M4</t>
  </si>
  <si>
    <t>2005M5</t>
  </si>
  <si>
    <t>2005M6</t>
  </si>
  <si>
    <t>2005M7</t>
  </si>
  <si>
    <t>2005M8</t>
  </si>
  <si>
    <t>2005M9</t>
  </si>
  <si>
    <t>2005M10</t>
  </si>
  <si>
    <t>2005M11</t>
  </si>
  <si>
    <t>2005M12</t>
  </si>
  <si>
    <t>2006M1</t>
  </si>
  <si>
    <t>2006M2</t>
  </si>
  <si>
    <t>2006M3</t>
  </si>
  <si>
    <t>2006M4</t>
  </si>
  <si>
    <t>2006M5</t>
  </si>
  <si>
    <t>2006M6</t>
  </si>
  <si>
    <t>2006M7</t>
  </si>
  <si>
    <t>2006M8</t>
  </si>
  <si>
    <t>2006M9</t>
  </si>
  <si>
    <t>2006M10</t>
  </si>
  <si>
    <t>2006M11</t>
  </si>
  <si>
    <t>2006M12</t>
  </si>
  <si>
    <t>2007M1</t>
  </si>
  <si>
    <t>2007M2</t>
  </si>
  <si>
    <t>2007M3</t>
  </si>
  <si>
    <t>2007M4</t>
  </si>
  <si>
    <t>2007M5</t>
  </si>
  <si>
    <t>2007M6</t>
  </si>
  <si>
    <t>2007M7</t>
  </si>
  <si>
    <t>2007M8</t>
  </si>
  <si>
    <t>2007M9</t>
  </si>
  <si>
    <t>2007M10</t>
  </si>
  <si>
    <t>2007M11</t>
  </si>
  <si>
    <t>2007M12</t>
  </si>
  <si>
    <t>2008M1</t>
  </si>
  <si>
    <t>2008M2</t>
  </si>
  <si>
    <t>2008M3</t>
  </si>
  <si>
    <t>2008M4</t>
  </si>
  <si>
    <t>2008M5</t>
  </si>
  <si>
    <t>2008M6</t>
  </si>
  <si>
    <t>2008M7</t>
  </si>
  <si>
    <t>2008M8</t>
  </si>
  <si>
    <t>2008M9</t>
  </si>
  <si>
    <t>2008M10</t>
  </si>
  <si>
    <t>2008M11</t>
  </si>
  <si>
    <t>2008M12</t>
  </si>
  <si>
    <t>2019M8</t>
  </si>
  <si>
    <t>2019M9</t>
  </si>
  <si>
    <t>Bron : MFI Interest Rates op deposito's in EUR</t>
  </si>
  <si>
    <t>Vroegste startdatum</t>
  </si>
  <si>
    <t>Laatste einddatum</t>
  </si>
  <si>
    <t>2019M10</t>
  </si>
  <si>
    <t>2019M11</t>
  </si>
  <si>
    <t>2019M12</t>
  </si>
  <si>
    <t>Bedrag van de huurwaarborg op de begindatum (zonder kosten of lasten):</t>
  </si>
  <si>
    <t xml:space="preserve">Berekening interesten op huurwaarborg tegen de gemiddelde rentevoet van de financiële markt </t>
  </si>
  <si>
    <t>Bedrag huurwaarborg op de einddatum, vermeerderd met interest:</t>
  </si>
  <si>
    <t>Begindatum huurcontract (xx/xx/xx):</t>
  </si>
  <si>
    <t>Einddatum huurcontract (xx/xx/xx):</t>
  </si>
  <si>
    <t>2020M1</t>
  </si>
  <si>
    <t>2020M2</t>
  </si>
  <si>
    <t>2020M3</t>
  </si>
  <si>
    <t>2020M4</t>
  </si>
  <si>
    <t>2020M5</t>
  </si>
  <si>
    <t>2020M6</t>
  </si>
  <si>
    <t>2020M7</t>
  </si>
  <si>
    <t>2020M8</t>
  </si>
  <si>
    <t>2020M9</t>
  </si>
  <si>
    <t>2020M10</t>
  </si>
  <si>
    <t>2020M11</t>
  </si>
  <si>
    <t>2020M12</t>
  </si>
  <si>
    <t>2021M1</t>
  </si>
  <si>
    <t>2021M2</t>
  </si>
  <si>
    <t>2021M3</t>
  </si>
  <si>
    <t>2021M4</t>
  </si>
  <si>
    <t>2021M5</t>
  </si>
  <si>
    <t>2021M6</t>
  </si>
  <si>
    <t>2021M7</t>
  </si>
  <si>
    <t>2021M8</t>
  </si>
  <si>
    <t>2021M9</t>
  </si>
  <si>
    <t>2021M10</t>
  </si>
  <si>
    <t>2021M11</t>
  </si>
  <si>
    <t>2021M12</t>
  </si>
  <si>
    <t>2022M1</t>
  </si>
  <si>
    <t>2022M2</t>
  </si>
  <si>
    <t>2022M3</t>
  </si>
  <si>
    <t>2022M4</t>
  </si>
  <si>
    <t>2022M5</t>
  </si>
  <si>
    <t>2022M6</t>
  </si>
  <si>
    <t>2022M7</t>
  </si>
  <si>
    <t>2022M8</t>
  </si>
  <si>
    <t>2022M9</t>
  </si>
  <si>
    <t>2022M10</t>
  </si>
  <si>
    <t>2022M11</t>
  </si>
  <si>
    <t>2022M12</t>
  </si>
  <si>
    <t>2023M1</t>
  </si>
  <si>
    <t>2023M2</t>
  </si>
  <si>
    <t>2023M3</t>
  </si>
  <si>
    <t>2023M4</t>
  </si>
  <si>
    <t>2023M5</t>
  </si>
  <si>
    <t>2023M6</t>
  </si>
  <si>
    <t>2023M7</t>
  </si>
  <si>
    <t>2023M8</t>
  </si>
  <si>
    <t>2023M9</t>
  </si>
  <si>
    <t>2023M10</t>
  </si>
  <si>
    <t>2023M11</t>
  </si>
  <si>
    <t>2023M12</t>
  </si>
  <si>
    <t>2024M1</t>
  </si>
  <si>
    <t>2024M2</t>
  </si>
  <si>
    <t>2024M3</t>
  </si>
  <si>
    <t>2024M4</t>
  </si>
  <si>
    <t>2024M5</t>
  </si>
  <si>
    <t>2024M6</t>
  </si>
  <si>
    <t>2024M7</t>
  </si>
  <si>
    <t>2024M8</t>
  </si>
  <si>
    <t>2024M9</t>
  </si>
  <si>
    <t>2024M10</t>
  </si>
  <si>
    <t>2024M11</t>
  </si>
  <si>
    <t>2024M12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</si>
</sst>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[$-813]d\ mmmm\ yyyy;@"/>
    <numFmt numFmtId="165" formatCode="&quot;€&quot;\ #,##0.00"/>
    <numFmt numFmtId="166" formatCode="0.00000000000000000000000"/>
    <numFmt numFmtId="167" formatCode="0.00000000000000000"/>
    <numFmt numFmtId="168" formatCode="0.00000000000000"/>
    <numFmt numFmtId="169" formatCode="0.0000000000"/>
    <numFmt numFmtId="170" formatCode="d/mm/yyyy;@"/>
  </numFmts>
  <fonts count="12" x14ac:knownFonts="1">
    <font>
      <sz val="11"/>
      <color theme="1"/>
      <name val="Calibri"/>
      <family val="2"/>
      <scheme val="minor"/>
    </font>
    <font>
      <sz val="8"/>
      <color indexed="9"/>
      <name val="Verdana"/>
      <family val="2"/>
    </font>
    <font>
      <sz val="8"/>
      <name val="Arial"/>
      <family val="2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6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A1E3"/>
        <bgColor indexed="64"/>
      </patternFill>
    </fill>
    <fill>
      <patternFill patternType="solid">
        <fgColor rgb="FF07465A"/>
        <bgColor indexed="64"/>
      </patternFill>
    </fill>
    <fill>
      <patternFill patternType="solid">
        <fgColor rgb="FF40B7B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rgb="FF07465A"/>
      </left>
      <right style="thick">
        <color rgb="FF07465A"/>
      </right>
      <top style="thick">
        <color rgb="FF07465A"/>
      </top>
      <bottom style="thick">
        <color rgb="FF07465A"/>
      </bottom>
      <diagonal/>
    </border>
    <border>
      <left style="thick">
        <color rgb="FF07465A"/>
      </left>
      <right style="thick">
        <color rgb="FF07465A"/>
      </right>
      <top style="thick">
        <color rgb="FF07465A"/>
      </top>
      <bottom/>
      <diagonal/>
    </border>
    <border>
      <left style="thick">
        <color rgb="FF07465A"/>
      </left>
      <right style="thick">
        <color rgb="FF07465A"/>
      </right>
      <top/>
      <bottom/>
      <diagonal/>
    </border>
    <border>
      <left style="thick">
        <color rgb="FF07465A"/>
      </left>
      <right style="thick">
        <color rgb="FF07465A"/>
      </right>
      <top/>
      <bottom style="thick">
        <color rgb="FF07465A"/>
      </bottom>
      <diagonal/>
    </border>
    <border>
      <left style="thick">
        <color rgb="FF07465A"/>
      </left>
      <right style="thick">
        <color rgb="FF07465A"/>
      </right>
      <top style="thick">
        <color rgb="FF07465A"/>
      </top>
      <bottom style="thick">
        <color auto="1"/>
      </bottom>
      <diagonal/>
    </border>
    <border>
      <left style="thin">
        <color rgb="FFC0C0C0"/>
      </left>
      <right style="thin">
        <color rgb="FFC0C0C0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right"/>
    </xf>
    <xf numFmtId="0" fontId="3" fillId="0" borderId="0" xfId="0" applyFont="1"/>
    <xf numFmtId="0" fontId="4" fillId="0" borderId="0" xfId="1"/>
    <xf numFmtId="166" fontId="0" fillId="0" borderId="0" xfId="0" applyNumberFormat="1"/>
    <xf numFmtId="0" fontId="0" fillId="0" borderId="0" xfId="0" applyProtection="1">
      <protection locked="0"/>
    </xf>
    <xf numFmtId="0" fontId="0" fillId="0" borderId="0" xfId="0"/>
    <xf numFmtId="166" fontId="0" fillId="0" borderId="0" xfId="0" applyNumberFormat="1"/>
    <xf numFmtId="0" fontId="5" fillId="0" borderId="0" xfId="0" applyFont="1"/>
    <xf numFmtId="0" fontId="0" fillId="0" borderId="0" xfId="0" applyAlignment="1">
      <alignment horizontal="center"/>
    </xf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0" fontId="0" fillId="0" borderId="0" xfId="0" applyFill="1"/>
    <xf numFmtId="169" fontId="0" fillId="0" borderId="0" xfId="0" applyNumberFormat="1" applyFill="1"/>
    <xf numFmtId="0" fontId="0" fillId="0" borderId="0" xfId="0" applyBorder="1"/>
    <xf numFmtId="0" fontId="0" fillId="3" borderId="0" xfId="0" applyFill="1" applyBorder="1"/>
    <xf numFmtId="2" fontId="7" fillId="0" borderId="0" xfId="0" applyNumberFormat="1" applyFont="1" applyBorder="1" applyProtection="1">
      <protection hidden="1"/>
    </xf>
    <xf numFmtId="0" fontId="0" fillId="0" borderId="0" xfId="0" applyFill="1" applyBorder="1"/>
    <xf numFmtId="0" fontId="8" fillId="3" borderId="0" xfId="1" applyFont="1" applyFill="1" applyBorder="1"/>
    <xf numFmtId="165" fontId="6" fillId="3" borderId="2" xfId="0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left"/>
    </xf>
    <xf numFmtId="0" fontId="0" fillId="4" borderId="5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165" fontId="0" fillId="5" borderId="3" xfId="0" applyNumberFormat="1" applyFill="1" applyBorder="1" applyAlignment="1" applyProtection="1">
      <alignment horizontal="center"/>
      <protection locked="0"/>
    </xf>
    <xf numFmtId="164" fontId="0" fillId="5" borderId="3" xfId="0" applyNumberFormat="1" applyFill="1" applyBorder="1" applyAlignment="1" applyProtection="1">
      <alignment horizontal="center"/>
      <protection locked="0"/>
    </xf>
    <xf numFmtId="170" fontId="0" fillId="0" borderId="0" xfId="0" applyNumberFormat="1"/>
    <xf numFmtId="170" fontId="0" fillId="0" borderId="0" xfId="0" applyNumberFormat="1" applyProtection="1"/>
    <xf numFmtId="0" fontId="9" fillId="4" borderId="3" xfId="0" applyFont="1" applyFill="1" applyBorder="1"/>
    <xf numFmtId="0" fontId="10" fillId="0" borderId="0" xfId="0" applyFont="1" applyFill="1" applyBorder="1"/>
    <xf numFmtId="0" fontId="10" fillId="0" borderId="0" xfId="0" applyFont="1" applyBorder="1"/>
    <xf numFmtId="0" fontId="9" fillId="4" borderId="7" xfId="0" applyFont="1" applyFill="1" applyBorder="1"/>
    <xf numFmtId="0" fontId="6" fillId="3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 vertical="top" wrapText="1"/>
    </xf>
    <xf numFmtId="0" fontId="2" fillId="0" borderId="8" xfId="0" applyNumberFormat="1" applyFont="1" applyFill="1" applyBorder="1" applyAlignment="1">
      <alignment horizontal="right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40B7B9"/>
      <color rgb="FF0746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14289</xdr:colOff>
      <xdr:row>0</xdr:row>
      <xdr:rowOff>147641</xdr:rowOff>
    </xdr:from>
    <xdr:to>
      <xdr:col>0</xdr:col>
      <xdr:colOff>1506590</xdr:colOff>
      <xdr:row>2</xdr:row>
      <xdr:rowOff>94821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4F3811A2-BE1D-42D9-9F02-B3C1902CBF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9" y="147641"/>
          <a:ext cx="1492301" cy="5821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tat.nbb.be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stat.nbb.be/Index.aspx?lang=nl&amp;SubSessionId=&amp;themetreeid=-2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2255D-13AB-4031-8E70-AAE2E7413A57}">
  <dimension ref="A1:H11"/>
  <sheetViews>
    <sheetView showGridLines="0" tabSelected="1" workbookViewId="0">
      <selection activeCell="B8" sqref="B8"/>
    </sheetView>
  </sheetViews>
  <sheetFormatPr defaultColWidth="9" defaultRowHeight="15" x14ac:dyDescent="0.25"/>
  <cols>
    <col min="1" max="1" width="63.85546875" style="16" customWidth="1"/>
    <col min="2" max="2" width="63.28515625" style="16" customWidth="1"/>
    <col min="3" max="3" width="17" style="16" customWidth="1"/>
    <col min="4" max="4" width="11.5703125" style="16" customWidth="1"/>
    <col min="5" max="7" width="9" style="16" customWidth="1"/>
    <col min="8" max="16384" width="9" style="16"/>
  </cols>
  <sheetData>
    <row r="1" spans="1:8" ht="15.75" thickTop="1" x14ac:dyDescent="0.25">
      <c r="A1" s="25"/>
      <c r="B1" s="17"/>
      <c r="C1" s="19"/>
    </row>
    <row r="2" spans="1:8" ht="35.1" customHeight="1" x14ac:dyDescent="0.25">
      <c r="A2" s="26"/>
      <c r="B2" s="36" t="s">
        <v>217</v>
      </c>
      <c r="C2" s="33"/>
      <c r="D2" s="34"/>
      <c r="E2" s="34"/>
      <c r="F2" s="34"/>
      <c r="G2" s="34"/>
      <c r="H2" s="34"/>
    </row>
    <row r="3" spans="1:8" ht="20.65" customHeight="1" thickBot="1" x14ac:dyDescent="0.3">
      <c r="A3" s="27"/>
      <c r="B3" s="20" t="s">
        <v>210</v>
      </c>
      <c r="C3" s="33"/>
      <c r="D3" s="34"/>
      <c r="E3" s="34"/>
      <c r="F3" s="34"/>
      <c r="G3" s="34"/>
      <c r="H3" s="34"/>
    </row>
    <row r="4" spans="1:8" ht="16.5" thickTop="1" thickBot="1" x14ac:dyDescent="0.3">
      <c r="A4" s="22" t="s">
        <v>216</v>
      </c>
      <c r="B4" s="28">
        <v>1800</v>
      </c>
      <c r="C4" s="34"/>
      <c r="D4" s="34"/>
      <c r="E4" s="34"/>
      <c r="F4" s="34"/>
      <c r="G4" s="34"/>
      <c r="H4" s="34"/>
    </row>
    <row r="5" spans="1:8" ht="16.5" thickTop="1" thickBot="1" x14ac:dyDescent="0.3">
      <c r="A5" s="23"/>
      <c r="B5" s="32" t="str">
        <f>IF(ISNUMBER(B4),"","Gelieve het bedrag van de huurwaarborg in te geven.")</f>
        <v/>
      </c>
      <c r="C5" s="34"/>
      <c r="D5" s="34"/>
      <c r="E5" s="34"/>
      <c r="F5" s="34"/>
      <c r="G5" s="34"/>
      <c r="H5" s="34"/>
    </row>
    <row r="6" spans="1:8" ht="16.5" thickTop="1" thickBot="1" x14ac:dyDescent="0.3">
      <c r="A6" s="23" t="s">
        <v>219</v>
      </c>
      <c r="B6" s="29">
        <v>38473</v>
      </c>
      <c r="C6" s="18" t="str">
        <f>CONCATENATE(YEAR(B6),"M",MONTH(B6))</f>
        <v>2005M5</v>
      </c>
      <c r="D6" s="18">
        <f>DAY(EOMONTH(B6,0))</f>
        <v>31</v>
      </c>
      <c r="E6" s="18">
        <f>DAY(B6)</f>
        <v>1</v>
      </c>
      <c r="F6" s="18">
        <f>(D6-E6+1)/D6</f>
        <v>1</v>
      </c>
      <c r="G6" s="34"/>
      <c r="H6" s="34"/>
    </row>
    <row r="7" spans="1:8" ht="16.5" thickTop="1" thickBot="1" x14ac:dyDescent="0.3">
      <c r="A7" s="23"/>
      <c r="B7" s="32" t="str">
        <f ca="1">IF(AND(OR(B6&lt;Intrestvoeten!$L$4,B6&gt;Intrestvoeten!$L$5),ISNUMBER(B4)),CONCATENATE("Gelieve een datum in te geven tussen ",TEXT(Intrestvoeten!$L$4,"dd/mm/jjjj")," en ",TEXT(Intrestvoeten!$L$5,"dd/mm/jjjj")),"")</f>
        <v/>
      </c>
      <c r="C7" s="18"/>
      <c r="D7" s="18"/>
      <c r="E7" s="18"/>
      <c r="F7" s="18"/>
      <c r="G7" s="34"/>
      <c r="H7" s="34"/>
    </row>
    <row r="8" spans="1:8" ht="16.5" thickTop="1" thickBot="1" x14ac:dyDescent="0.3">
      <c r="A8" s="23" t="s">
        <v>220</v>
      </c>
      <c r="B8" s="29">
        <v>45293</v>
      </c>
      <c r="C8" s="18" t="str">
        <f>CONCATENATE(YEAR(B8),"M",MONTH(B8))</f>
        <v>2024M1</v>
      </c>
      <c r="D8" s="18">
        <f>DAY(EOMONTH(B8,0))</f>
        <v>31</v>
      </c>
      <c r="E8" s="18">
        <f>DAY(B8)</f>
        <v>2</v>
      </c>
      <c r="F8" s="18">
        <f>E8/D8</f>
        <v>6.4516129032258063E-2</v>
      </c>
      <c r="G8" s="34"/>
      <c r="H8" s="34"/>
    </row>
    <row r="9" spans="1:8" ht="16.5" thickTop="1" thickBot="1" x14ac:dyDescent="0.3">
      <c r="A9" s="23"/>
      <c r="B9" s="35" t="str">
        <f ca="1">IF(AND(OR(B8&lt;'Berekening Huurwaarborg'!$B$6,B8&gt;Intrestvoeten!$L$5),B6&lt;&gt;""),CONCATENATE("Gelieve een datum in te geven tussen ",TEXT('Berekening Huurwaarborg'!$B$6,"dd/mm/jjjj")," en ",TEXT(Intrestvoeten!$L$5,"dd/mm/jjjj")),"")</f>
        <v/>
      </c>
      <c r="C9" s="34"/>
      <c r="D9" s="34"/>
      <c r="E9" s="34"/>
      <c r="F9" s="34"/>
      <c r="G9" s="34"/>
      <c r="H9" s="34"/>
    </row>
    <row r="10" spans="1:8" ht="16.5" thickTop="1" thickBot="1" x14ac:dyDescent="0.3">
      <c r="A10" s="24" t="s">
        <v>218</v>
      </c>
      <c r="B10" s="21">
        <f>VLOOKUP($C$8,Intrestvoeten!A:H,6,FALSE)</f>
        <v>1911.9589220159585</v>
      </c>
      <c r="C10" s="34"/>
      <c r="D10" s="34"/>
      <c r="E10" s="34"/>
      <c r="F10" s="34"/>
      <c r="G10" s="34"/>
      <c r="H10" s="34"/>
    </row>
    <row r="11" spans="1:8" ht="15.75" thickTop="1" x14ac:dyDescent="0.25"/>
  </sheetData>
  <sheetProtection algorithmName="SHA-512" hashValue="MPva59CHk316QNtCoeyfbQGADnOhEEmwMDzHMYbh6g/yn30jmvDNbigoUET+ouUqRDgfp8g72BEKjo1Tr199Ng==" saltValue="Vb1sYpS64Rt6rUflklEAqA==" spinCount="100000" sheet="1" selectLockedCells="1"/>
  <hyperlinks>
    <hyperlink ref="B3" r:id="rId1" xr:uid="{681781CD-EA58-4CA6-94A6-8DC0528CEB80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F4F82-4A8F-4FE6-B302-F011B951ACEE}">
  <dimension ref="A1:P267"/>
  <sheetViews>
    <sheetView topLeftCell="A226" workbookViewId="0">
      <selection activeCell="D276" sqref="D276"/>
    </sheetView>
  </sheetViews>
  <sheetFormatPr defaultRowHeight="15" x14ac:dyDescent="0.25"/>
  <cols>
    <col min="3" max="3" width="9.42578125" bestFit="1" customWidth="1"/>
    <col min="5" max="5" width="32.5703125" style="5" customWidth="1"/>
    <col min="6" max="6" width="19.28515625" style="12" bestFit="1" customWidth="1"/>
    <col min="8" max="8" width="22.42578125" style="11" bestFit="1" customWidth="1"/>
    <col min="9" max="9" width="15.140625" style="30" bestFit="1" customWidth="1"/>
    <col min="10" max="10" width="10.5703125" style="30" customWidth="1"/>
    <col min="11" max="11" width="24.85546875" bestFit="1" customWidth="1"/>
    <col min="12" max="12" width="10.7109375" bestFit="1" customWidth="1"/>
    <col min="13" max="13" width="20.28515625" style="11" bestFit="1" customWidth="1"/>
    <col min="14" max="14" width="11" customWidth="1"/>
    <col min="16" max="16" width="15.28515625" style="13" bestFit="1" customWidth="1"/>
  </cols>
  <sheetData>
    <row r="1" spans="1:16" x14ac:dyDescent="0.25">
      <c r="A1" s="3" t="s">
        <v>128</v>
      </c>
      <c r="B1" s="3"/>
      <c r="C1" s="4"/>
      <c r="D1" s="4" t="s">
        <v>127</v>
      </c>
    </row>
    <row r="3" spans="1:16" x14ac:dyDescent="0.25">
      <c r="C3" t="s">
        <v>129</v>
      </c>
      <c r="D3" t="s">
        <v>130</v>
      </c>
      <c r="E3" s="5" t="s">
        <v>132</v>
      </c>
      <c r="F3" s="12" t="s">
        <v>133</v>
      </c>
      <c r="G3" t="s">
        <v>131</v>
      </c>
      <c r="H3" s="11" t="s">
        <v>134</v>
      </c>
      <c r="K3" t="s">
        <v>136</v>
      </c>
      <c r="L3" s="6" t="s">
        <v>135</v>
      </c>
      <c r="M3" s="11">
        <f>IF(L3="J",12,1)</f>
        <v>12</v>
      </c>
    </row>
    <row r="4" spans="1:16" s="7" customFormat="1" x14ac:dyDescent="0.25">
      <c r="E4" s="8"/>
      <c r="F4" s="12"/>
      <c r="H4" s="11"/>
      <c r="I4" s="30"/>
      <c r="J4" s="30"/>
      <c r="K4" s="7" t="s">
        <v>211</v>
      </c>
      <c r="L4" s="31">
        <f>MIN(I:I)</f>
        <v>37653</v>
      </c>
      <c r="M4" s="11"/>
      <c r="P4" s="13"/>
    </row>
    <row r="5" spans="1:16" x14ac:dyDescent="0.25">
      <c r="A5" s="1" t="s">
        <v>137</v>
      </c>
      <c r="B5" s="2">
        <v>1.18</v>
      </c>
      <c r="C5" s="7">
        <f>IF(C4&gt;0,C4+1,IF(A5='Berekening Huurwaarborg'!$C$6,1,0))</f>
        <v>0</v>
      </c>
      <c r="D5" s="7">
        <f>IF(A5='Berekening Huurwaarborg'!$C$8,1,0)</f>
        <v>0</v>
      </c>
      <c r="E5" s="8">
        <f>IF(C5&gt;0,IF(C5=1,'Berekening Huurwaarborg'!$B$4*B5/$M$3/100,H5*B5/$M$3/100),0)*IF(AND(C5=1,D5&lt;&gt;1),'Berekening Huurwaarborg'!$F$6,IF(D5=1,'Berekening Huurwaarborg'!$F$8,1))</f>
        <v>0</v>
      </c>
      <c r="F5" s="12">
        <f>IF(C5=1,'Berekening Huurwaarborg'!$B$4+E5,IF(C5&gt;1,F4+E5,F4))</f>
        <v>0</v>
      </c>
      <c r="G5" s="9">
        <f>VALUE(RIGHT( A5, LEN( A5) - SEARCH( "M", A5 ) ))</f>
        <v>2</v>
      </c>
      <c r="H5" s="11">
        <f>IF(C5=1,'Berekening Huurwaarborg'!$B$4,IF(G5=1,F4,H4))</f>
        <v>0</v>
      </c>
      <c r="I5" s="30">
        <f>DATE(LEFT(A5,4),RIGHT(A5,LEN(A5)-5),1)</f>
        <v>37653</v>
      </c>
      <c r="J5" s="30">
        <f>EOMONTH(I5,0)</f>
        <v>37680</v>
      </c>
      <c r="K5" t="s">
        <v>212</v>
      </c>
      <c r="L5" s="31">
        <f ca="1">TODAY()</f>
        <v>45351</v>
      </c>
    </row>
    <row r="6" spans="1:16" x14ac:dyDescent="0.25">
      <c r="A6" s="1" t="s">
        <v>138</v>
      </c>
      <c r="B6" s="2">
        <v>1.17</v>
      </c>
      <c r="C6" s="7">
        <f>IF(C5&gt;0,C5+1,IF(A6='Berekening Huurwaarborg'!$C$6,1,0))</f>
        <v>0</v>
      </c>
      <c r="D6" s="7">
        <f>IF(A6='Berekening Huurwaarborg'!$C$8,1,0)</f>
        <v>0</v>
      </c>
      <c r="E6" s="8">
        <f>IF(C6&gt;0,IF(C6=1,'Berekening Huurwaarborg'!$B$4*B6/$M$3/100,H6*B6/$M$3/100),0)*IF(AND(C6=1,D6&lt;&gt;1),'Berekening Huurwaarborg'!$F$6,IF(D6=1,'Berekening Huurwaarborg'!$F$8,1))</f>
        <v>0</v>
      </c>
      <c r="F6" s="12">
        <f>IF(C6=1,'Berekening Huurwaarborg'!$B$4+E6,IF(C6&gt;1,F5+E6,F5))</f>
        <v>0</v>
      </c>
      <c r="G6" s="9">
        <f t="shared" ref="G6:G69" si="0">VALUE(RIGHT( A6, LEN( A6) - SEARCH( "M", A6 ) ))</f>
        <v>3</v>
      </c>
      <c r="H6" s="11">
        <f>IF(C6=1,'Berekening Huurwaarborg'!$B$4,IF(G6=1,F5,H5))</f>
        <v>0</v>
      </c>
      <c r="I6" s="30">
        <f t="shared" ref="I6:I69" si="1">DATE(LEFT(A6,4),RIGHT(A6,LEN(A6)-5),1)</f>
        <v>37681</v>
      </c>
      <c r="J6" s="30">
        <f t="shared" ref="J6:J69" si="2">EOMONTH(I6,0)</f>
        <v>37711</v>
      </c>
      <c r="L6" s="6"/>
    </row>
    <row r="7" spans="1:16" x14ac:dyDescent="0.25">
      <c r="A7" s="1" t="s">
        <v>139</v>
      </c>
      <c r="B7" s="2">
        <v>1.1100000000000001</v>
      </c>
      <c r="C7" s="7">
        <f>IF(C6&gt;0,C6+1,IF(A7='Berekening Huurwaarborg'!$C$6,1,0))</f>
        <v>0</v>
      </c>
      <c r="D7" s="7">
        <f>IF(A7='Berekening Huurwaarborg'!$C$8,1,0)</f>
        <v>0</v>
      </c>
      <c r="E7" s="8">
        <f>IF(C7&gt;0,IF(C7=1,'Berekening Huurwaarborg'!$B$4*B7/$M$3/100,H7*B7/$M$3/100),0)*IF(AND(C7=1,D7&lt;&gt;1),'Berekening Huurwaarborg'!$F$6,IF(D7=1,'Berekening Huurwaarborg'!$F$8,1))</f>
        <v>0</v>
      </c>
      <c r="F7" s="12">
        <f>IF(C7=1,'Berekening Huurwaarborg'!$B$4+E7,IF(C7&gt;1,F6+E7,F6))</f>
        <v>0</v>
      </c>
      <c r="G7" s="9">
        <f t="shared" si="0"/>
        <v>4</v>
      </c>
      <c r="H7" s="11">
        <f>IF(C7=1,'Berekening Huurwaarborg'!$B$4,IF(G7=1,F6,H6))</f>
        <v>0</v>
      </c>
      <c r="I7" s="30">
        <f t="shared" si="1"/>
        <v>37712</v>
      </c>
      <c r="J7" s="30">
        <f t="shared" si="2"/>
        <v>37741</v>
      </c>
      <c r="L7" s="6"/>
    </row>
    <row r="8" spans="1:16" x14ac:dyDescent="0.25">
      <c r="A8" s="1" t="s">
        <v>140</v>
      </c>
      <c r="B8" s="2">
        <v>1.07</v>
      </c>
      <c r="C8" s="7">
        <f>IF(C7&gt;0,C7+1,IF(A8='Berekening Huurwaarborg'!$C$6,1,0))</f>
        <v>0</v>
      </c>
      <c r="D8" s="7">
        <f>IF(A8='Berekening Huurwaarborg'!$C$8,1,0)</f>
        <v>0</v>
      </c>
      <c r="E8" s="8">
        <f>IF(C8&gt;0,IF(C8=1,'Berekening Huurwaarborg'!$B$4*B8/$M$3/100,H8*B8/$M$3/100),0)*IF(AND(C8=1,D8&lt;&gt;1),'Berekening Huurwaarborg'!$F$6,IF(D8=1,'Berekening Huurwaarborg'!$F$8,1))</f>
        <v>0</v>
      </c>
      <c r="F8" s="12">
        <f>IF(C8=1,'Berekening Huurwaarborg'!$B$4+E8,IF(C8&gt;1,F7+E8,F7))</f>
        <v>0</v>
      </c>
      <c r="G8" s="9">
        <f t="shared" si="0"/>
        <v>5</v>
      </c>
      <c r="H8" s="11">
        <f>IF(C8=1,'Berekening Huurwaarborg'!$B$4,IF(G8=1,F7,H7))</f>
        <v>0</v>
      </c>
      <c r="I8" s="30">
        <f t="shared" si="1"/>
        <v>37742</v>
      </c>
      <c r="J8" s="30">
        <f t="shared" si="2"/>
        <v>37772</v>
      </c>
      <c r="L8" s="6"/>
    </row>
    <row r="9" spans="1:16" x14ac:dyDescent="0.25">
      <c r="A9" s="1" t="s">
        <v>141</v>
      </c>
      <c r="B9" s="2">
        <v>1.07</v>
      </c>
      <c r="C9" s="7">
        <f>IF(C8&gt;0,C8+1,IF(A9='Berekening Huurwaarborg'!$C$6,1,0))</f>
        <v>0</v>
      </c>
      <c r="D9" s="7">
        <f>IF(A9='Berekening Huurwaarborg'!$C$8,1,0)</f>
        <v>0</v>
      </c>
      <c r="E9" s="8">
        <f>IF(C9&gt;0,IF(C9=1,'Berekening Huurwaarborg'!$B$4*B9/$M$3/100,H9*B9/$M$3/100),0)*IF(AND(C9=1,D9&lt;&gt;1),'Berekening Huurwaarborg'!$F$6,IF(D9=1,'Berekening Huurwaarborg'!$F$8,1))</f>
        <v>0</v>
      </c>
      <c r="F9" s="12">
        <f>IF(C9=1,'Berekening Huurwaarborg'!$B$4+E9,IF(C9&gt;1,F8+E9,F8))</f>
        <v>0</v>
      </c>
      <c r="G9" s="9">
        <f t="shared" si="0"/>
        <v>6</v>
      </c>
      <c r="H9" s="11">
        <f>IF(C9=1,'Berekening Huurwaarborg'!$B$4,IF(G9=1,F8,H8))</f>
        <v>0</v>
      </c>
      <c r="I9" s="30">
        <f t="shared" si="1"/>
        <v>37773</v>
      </c>
      <c r="J9" s="30">
        <f t="shared" si="2"/>
        <v>37802</v>
      </c>
      <c r="L9" s="6"/>
    </row>
    <row r="10" spans="1:16" x14ac:dyDescent="0.25">
      <c r="A10" s="1" t="s">
        <v>142</v>
      </c>
      <c r="B10" s="2">
        <v>0.94</v>
      </c>
      <c r="C10" s="7">
        <f>IF(C9&gt;0,C9+1,IF(A10='Berekening Huurwaarborg'!$C$6,1,0))</f>
        <v>0</v>
      </c>
      <c r="D10" s="7">
        <f>IF(A10='Berekening Huurwaarborg'!$C$8,1,0)</f>
        <v>0</v>
      </c>
      <c r="E10" s="8">
        <f>IF(C10&gt;0,IF(C10=1,'Berekening Huurwaarborg'!$B$4*B10/$M$3/100,H10*B10/$M$3/100),0)*IF(AND(C10=1,D10&lt;&gt;1),'Berekening Huurwaarborg'!$F$6,IF(D10=1,'Berekening Huurwaarborg'!$F$8,1))</f>
        <v>0</v>
      </c>
      <c r="F10" s="12">
        <f>IF(C10=1,'Berekening Huurwaarborg'!$B$4+E10,IF(C10&gt;1,F9+E10,F9))</f>
        <v>0</v>
      </c>
      <c r="G10" s="9">
        <f t="shared" si="0"/>
        <v>7</v>
      </c>
      <c r="H10" s="11">
        <f>IF(C10=1,'Berekening Huurwaarborg'!$B$4,IF(G10=1,F9,H9))</f>
        <v>0</v>
      </c>
      <c r="I10" s="30">
        <f t="shared" si="1"/>
        <v>37803</v>
      </c>
      <c r="J10" s="30">
        <f t="shared" si="2"/>
        <v>37833</v>
      </c>
      <c r="L10" s="6"/>
    </row>
    <row r="11" spans="1:16" x14ac:dyDescent="0.25">
      <c r="A11" s="1" t="s">
        <v>143</v>
      </c>
      <c r="B11" s="2">
        <v>0.91</v>
      </c>
      <c r="C11" s="7">
        <f>IF(C10&gt;0,C10+1,IF(A11='Berekening Huurwaarborg'!$C$6,1,0))</f>
        <v>0</v>
      </c>
      <c r="D11" s="7">
        <f>IF(A11='Berekening Huurwaarborg'!$C$8,1,0)</f>
        <v>0</v>
      </c>
      <c r="E11" s="8">
        <f>IF(C11&gt;0,IF(C11=1,'Berekening Huurwaarborg'!$B$4*B11/$M$3/100,H11*B11/$M$3/100),0)*IF(AND(C11=1,D11&lt;&gt;1),'Berekening Huurwaarborg'!$F$6,IF(D11=1,'Berekening Huurwaarborg'!$F$8,1))</f>
        <v>0</v>
      </c>
      <c r="F11" s="12">
        <f>IF(C11=1,'Berekening Huurwaarborg'!$B$4+E11,IF(C11&gt;1,F10+E11,F10))</f>
        <v>0</v>
      </c>
      <c r="G11" s="9">
        <f t="shared" si="0"/>
        <v>8</v>
      </c>
      <c r="H11" s="11">
        <f>IF(C11=1,'Berekening Huurwaarborg'!$B$4,IF(G11=1,F10,H10))</f>
        <v>0</v>
      </c>
      <c r="I11" s="30">
        <f t="shared" si="1"/>
        <v>37834</v>
      </c>
      <c r="J11" s="30">
        <f t="shared" si="2"/>
        <v>37864</v>
      </c>
      <c r="L11" s="6"/>
    </row>
    <row r="12" spans="1:16" x14ac:dyDescent="0.25">
      <c r="A12" s="1" t="s">
        <v>144</v>
      </c>
      <c r="B12" s="2">
        <v>0.91</v>
      </c>
      <c r="C12" s="7">
        <f>IF(C11&gt;0,C11+1,IF(A12='Berekening Huurwaarborg'!$C$6,1,0))</f>
        <v>0</v>
      </c>
      <c r="D12" s="7">
        <f>IF(A12='Berekening Huurwaarborg'!$C$8,1,0)</f>
        <v>0</v>
      </c>
      <c r="E12" s="8">
        <f>IF(C12&gt;0,IF(C12=1,'Berekening Huurwaarborg'!$B$4*B12/$M$3/100,H12*B12/$M$3/100),0)*IF(AND(C12=1,D12&lt;&gt;1),'Berekening Huurwaarborg'!$F$6,IF(D12=1,'Berekening Huurwaarborg'!$F$8,1))</f>
        <v>0</v>
      </c>
      <c r="F12" s="12">
        <f>IF(C12=1,'Berekening Huurwaarborg'!$B$4+E12,IF(C12&gt;1,F11+E12,F11))</f>
        <v>0</v>
      </c>
      <c r="G12" s="9">
        <f t="shared" si="0"/>
        <v>9</v>
      </c>
      <c r="H12" s="11">
        <f>IF(C12=1,'Berekening Huurwaarborg'!$B$4,IF(G12=1,F11,H11))</f>
        <v>0</v>
      </c>
      <c r="I12" s="30">
        <f t="shared" si="1"/>
        <v>37865</v>
      </c>
      <c r="J12" s="30">
        <f t="shared" si="2"/>
        <v>37894</v>
      </c>
      <c r="L12" s="6"/>
    </row>
    <row r="13" spans="1:16" x14ac:dyDescent="0.25">
      <c r="A13" s="1" t="s">
        <v>145</v>
      </c>
      <c r="B13" s="2">
        <v>0.92</v>
      </c>
      <c r="C13" s="7">
        <f>IF(C12&gt;0,C12+1,IF(A13='Berekening Huurwaarborg'!$C$6,1,0))</f>
        <v>0</v>
      </c>
      <c r="D13" s="7">
        <f>IF(A13='Berekening Huurwaarborg'!$C$8,1,0)</f>
        <v>0</v>
      </c>
      <c r="E13" s="8">
        <f>IF(C13&gt;0,IF(C13=1,'Berekening Huurwaarborg'!$B$4*B13/$M$3/100,H13*B13/$M$3/100),0)*IF(AND(C13=1,D13&lt;&gt;1),'Berekening Huurwaarborg'!$F$6,IF(D13=1,'Berekening Huurwaarborg'!$F$8,1))</f>
        <v>0</v>
      </c>
      <c r="F13" s="12">
        <f>IF(C13=1,'Berekening Huurwaarborg'!$B$4+E13,IF(C13&gt;1,F12+E13,F12))</f>
        <v>0</v>
      </c>
      <c r="G13" s="9">
        <f t="shared" si="0"/>
        <v>10</v>
      </c>
      <c r="H13" s="11">
        <f>IF(C13=1,'Berekening Huurwaarborg'!$B$4,IF(G13=1,F12,H12))</f>
        <v>0</v>
      </c>
      <c r="I13" s="30">
        <f t="shared" si="1"/>
        <v>37895</v>
      </c>
      <c r="J13" s="30">
        <f t="shared" si="2"/>
        <v>37925</v>
      </c>
      <c r="L13" s="6"/>
    </row>
    <row r="14" spans="1:16" x14ac:dyDescent="0.25">
      <c r="A14" s="1" t="s">
        <v>146</v>
      </c>
      <c r="B14" s="2">
        <v>0.93</v>
      </c>
      <c r="C14" s="7">
        <f>IF(C13&gt;0,C13+1,IF(A14='Berekening Huurwaarborg'!$C$6,1,0))</f>
        <v>0</v>
      </c>
      <c r="D14" s="7">
        <f>IF(A14='Berekening Huurwaarborg'!$C$8,1,0)</f>
        <v>0</v>
      </c>
      <c r="E14" s="8">
        <f>IF(C14&gt;0,IF(C14=1,'Berekening Huurwaarborg'!$B$4*B14/$M$3/100,H14*B14/$M$3/100),0)*IF(AND(C14=1,D14&lt;&gt;1),'Berekening Huurwaarborg'!$F$6,IF(D14=1,'Berekening Huurwaarborg'!$F$8,1))</f>
        <v>0</v>
      </c>
      <c r="F14" s="12">
        <f>IF(C14=1,'Berekening Huurwaarborg'!$B$4+E14,IF(C14&gt;1,F13+E14,F13))</f>
        <v>0</v>
      </c>
      <c r="G14" s="9">
        <f t="shared" si="0"/>
        <v>11</v>
      </c>
      <c r="H14" s="11">
        <f>IF(C14=1,'Berekening Huurwaarborg'!$B$4,IF(G14=1,F13,H13))</f>
        <v>0</v>
      </c>
      <c r="I14" s="30">
        <f t="shared" si="1"/>
        <v>37926</v>
      </c>
      <c r="J14" s="30">
        <f t="shared" si="2"/>
        <v>37955</v>
      </c>
      <c r="L14" s="6"/>
    </row>
    <row r="15" spans="1:16" x14ac:dyDescent="0.25">
      <c r="A15" s="1" t="s">
        <v>147</v>
      </c>
      <c r="B15" s="2">
        <v>0.9</v>
      </c>
      <c r="C15" s="7">
        <f>IF(C14&gt;0,C14+1,IF(A15='Berekening Huurwaarborg'!$C$6,1,0))</f>
        <v>0</v>
      </c>
      <c r="D15" s="7">
        <f>IF(A15='Berekening Huurwaarborg'!$C$8,1,0)</f>
        <v>0</v>
      </c>
      <c r="E15" s="8">
        <f>IF(C15&gt;0,IF(C15=1,'Berekening Huurwaarborg'!$B$4*B15/$M$3/100,H15*B15/$M$3/100),0)*IF(AND(C15=1,D15&lt;&gt;1),'Berekening Huurwaarborg'!$F$6,IF(D15=1,'Berekening Huurwaarborg'!$F$8,1))</f>
        <v>0</v>
      </c>
      <c r="F15" s="12">
        <f>IF(C15=1,'Berekening Huurwaarborg'!$B$4+E15,IF(C15&gt;1,F14+E15,F14))</f>
        <v>0</v>
      </c>
      <c r="G15" s="9">
        <f t="shared" si="0"/>
        <v>12</v>
      </c>
      <c r="H15" s="11">
        <f>IF(C15=1,'Berekening Huurwaarborg'!$B$4,IF(G15=1,F14,H14))</f>
        <v>0</v>
      </c>
      <c r="I15" s="30">
        <f t="shared" si="1"/>
        <v>37956</v>
      </c>
      <c r="J15" s="30">
        <f t="shared" si="2"/>
        <v>37986</v>
      </c>
      <c r="L15" s="6"/>
    </row>
    <row r="16" spans="1:16" x14ac:dyDescent="0.25">
      <c r="A16" s="1" t="s">
        <v>148</v>
      </c>
      <c r="B16" s="2">
        <v>0.87</v>
      </c>
      <c r="C16" s="7">
        <f>IF(C15&gt;0,C15+1,IF(A16='Berekening Huurwaarborg'!$C$6,1,0))</f>
        <v>0</v>
      </c>
      <c r="D16" s="7">
        <f>IF(A16='Berekening Huurwaarborg'!$C$8,1,0)</f>
        <v>0</v>
      </c>
      <c r="E16" s="8">
        <f>IF(C16&gt;0,IF(C16=1,'Berekening Huurwaarborg'!$B$4*B16/$M$3/100,H16*B16/$M$3/100),0)*IF(AND(C16=1,D16&lt;&gt;1),'Berekening Huurwaarborg'!$F$6,IF(D16=1,'Berekening Huurwaarborg'!$F$8,1))</f>
        <v>0</v>
      </c>
      <c r="F16" s="12">
        <f>IF(C16=1,'Berekening Huurwaarborg'!$B$4+E16,IF(C16&gt;1,F15+E16,F15))</f>
        <v>0</v>
      </c>
      <c r="G16" s="9">
        <f t="shared" si="0"/>
        <v>1</v>
      </c>
      <c r="H16" s="11">
        <f>IF(C16=1,'Berekening Huurwaarborg'!$B$4,IF(G16=1,F15,H15))</f>
        <v>0</v>
      </c>
      <c r="I16" s="30">
        <f t="shared" si="1"/>
        <v>37987</v>
      </c>
      <c r="J16" s="30">
        <f t="shared" si="2"/>
        <v>38017</v>
      </c>
      <c r="L16" s="6"/>
    </row>
    <row r="17" spans="1:12" x14ac:dyDescent="0.25">
      <c r="A17" s="1" t="s">
        <v>149</v>
      </c>
      <c r="B17" s="2">
        <v>0.85</v>
      </c>
      <c r="C17" s="7">
        <f>IF(C16&gt;0,C16+1,IF(A17='Berekening Huurwaarborg'!$C$6,1,0))</f>
        <v>0</v>
      </c>
      <c r="D17" s="7">
        <f>IF(A17='Berekening Huurwaarborg'!$C$8,1,0)</f>
        <v>0</v>
      </c>
      <c r="E17" s="8">
        <f>IF(C17&gt;0,IF(C17=1,'Berekening Huurwaarborg'!$B$4*B17/$M$3/100,H17*B17/$M$3/100),0)*IF(AND(C17=1,D17&lt;&gt;1),'Berekening Huurwaarborg'!$F$6,IF(D17=1,'Berekening Huurwaarborg'!$F$8,1))</f>
        <v>0</v>
      </c>
      <c r="F17" s="12">
        <f>IF(C17=1,'Berekening Huurwaarborg'!$B$4+E17,IF(C17&gt;1,F16+E17,F16))</f>
        <v>0</v>
      </c>
      <c r="G17" s="9">
        <f t="shared" si="0"/>
        <v>2</v>
      </c>
      <c r="H17" s="11">
        <f>IF(C17=1,'Berekening Huurwaarborg'!$B$4,IF(G17=1,F16,H16))</f>
        <v>0</v>
      </c>
      <c r="I17" s="30">
        <f t="shared" si="1"/>
        <v>38018</v>
      </c>
      <c r="J17" s="30">
        <f t="shared" si="2"/>
        <v>38046</v>
      </c>
      <c r="L17" s="6"/>
    </row>
    <row r="18" spans="1:12" x14ac:dyDescent="0.25">
      <c r="A18" s="1" t="s">
        <v>150</v>
      </c>
      <c r="B18" s="2">
        <v>0.84</v>
      </c>
      <c r="C18" s="7">
        <f>IF(C17&gt;0,C17+1,IF(A18='Berekening Huurwaarborg'!$C$6,1,0))</f>
        <v>0</v>
      </c>
      <c r="D18" s="7">
        <f>IF(A18='Berekening Huurwaarborg'!$C$8,1,0)</f>
        <v>0</v>
      </c>
      <c r="E18" s="8">
        <f>IF(C18&gt;0,IF(C18=1,'Berekening Huurwaarborg'!$B$4*B18/$M$3/100,H18*B18/$M$3/100),0)*IF(AND(C18=1,D18&lt;&gt;1),'Berekening Huurwaarborg'!$F$6,IF(D18=1,'Berekening Huurwaarborg'!$F$8,1))</f>
        <v>0</v>
      </c>
      <c r="F18" s="12">
        <f>IF(C18=1,'Berekening Huurwaarborg'!$B$4+E18,IF(C18&gt;1,F17+E18,F17))</f>
        <v>0</v>
      </c>
      <c r="G18" s="9">
        <f t="shared" si="0"/>
        <v>3</v>
      </c>
      <c r="H18" s="11">
        <f>IF(C18=1,'Berekening Huurwaarborg'!$B$4,IF(G18=1,F17,H17))</f>
        <v>0</v>
      </c>
      <c r="I18" s="30">
        <f t="shared" si="1"/>
        <v>38047</v>
      </c>
      <c r="J18" s="30">
        <f t="shared" si="2"/>
        <v>38077</v>
      </c>
      <c r="L18" s="6"/>
    </row>
    <row r="19" spans="1:12" x14ac:dyDescent="0.25">
      <c r="A19" s="1" t="s">
        <v>151</v>
      </c>
      <c r="B19" s="2">
        <v>0.85</v>
      </c>
      <c r="C19" s="7">
        <f>IF(C18&gt;0,C18+1,IF(A19='Berekening Huurwaarborg'!$C$6,1,0))</f>
        <v>0</v>
      </c>
      <c r="D19" s="7">
        <f>IF(A19='Berekening Huurwaarborg'!$C$8,1,0)</f>
        <v>0</v>
      </c>
      <c r="E19" s="8">
        <f>IF(C19&gt;0,IF(C19=1,'Berekening Huurwaarborg'!$B$4*B19/$M$3/100,H19*B19/$M$3/100),0)*IF(AND(C19=1,D19&lt;&gt;1),'Berekening Huurwaarborg'!$F$6,IF(D19=1,'Berekening Huurwaarborg'!$F$8,1))</f>
        <v>0</v>
      </c>
      <c r="F19" s="12">
        <f>IF(C19=1,'Berekening Huurwaarborg'!$B$4+E19,IF(C19&gt;1,F18+E19,F18))</f>
        <v>0</v>
      </c>
      <c r="G19" s="9">
        <f t="shared" si="0"/>
        <v>4</v>
      </c>
      <c r="H19" s="11">
        <f>IF(C19=1,'Berekening Huurwaarborg'!$B$4,IF(G19=1,F18,H18))</f>
        <v>0</v>
      </c>
      <c r="I19" s="30">
        <f t="shared" si="1"/>
        <v>38078</v>
      </c>
      <c r="J19" s="30">
        <f t="shared" si="2"/>
        <v>38107</v>
      </c>
      <c r="L19" s="6"/>
    </row>
    <row r="20" spans="1:12" x14ac:dyDescent="0.25">
      <c r="A20" s="1" t="s">
        <v>152</v>
      </c>
      <c r="B20" s="2">
        <v>0.84</v>
      </c>
      <c r="C20" s="7">
        <f>IF(C19&gt;0,C19+1,IF(A20='Berekening Huurwaarborg'!$C$6,1,0))</f>
        <v>0</v>
      </c>
      <c r="D20" s="7">
        <f>IF(A20='Berekening Huurwaarborg'!$C$8,1,0)</f>
        <v>0</v>
      </c>
      <c r="E20" s="8">
        <f>IF(C20&gt;0,IF(C20=1,'Berekening Huurwaarborg'!$B$4*B20/$M$3/100,H20*B20/$M$3/100),0)*IF(AND(C20=1,D20&lt;&gt;1),'Berekening Huurwaarborg'!$F$6,IF(D20=1,'Berekening Huurwaarborg'!$F$8,1))</f>
        <v>0</v>
      </c>
      <c r="F20" s="12">
        <f>IF(C20=1,'Berekening Huurwaarborg'!$B$4+E20,IF(C20&gt;1,F19+E20,F19))</f>
        <v>0</v>
      </c>
      <c r="G20" s="9">
        <f t="shared" si="0"/>
        <v>5</v>
      </c>
      <c r="H20" s="11">
        <f>IF(C20=1,'Berekening Huurwaarborg'!$B$4,IF(G20=1,F19,H19))</f>
        <v>0</v>
      </c>
      <c r="I20" s="30">
        <f t="shared" si="1"/>
        <v>38108</v>
      </c>
      <c r="J20" s="30">
        <f t="shared" si="2"/>
        <v>38138</v>
      </c>
      <c r="L20" s="6"/>
    </row>
    <row r="21" spans="1:12" x14ac:dyDescent="0.25">
      <c r="A21" s="1" t="s">
        <v>153</v>
      </c>
      <c r="B21" s="2">
        <v>0.81</v>
      </c>
      <c r="C21" s="7">
        <f>IF(C20&gt;0,C20+1,IF(A21='Berekening Huurwaarborg'!$C$6,1,0))</f>
        <v>0</v>
      </c>
      <c r="D21" s="7">
        <f>IF(A21='Berekening Huurwaarborg'!$C$8,1,0)</f>
        <v>0</v>
      </c>
      <c r="E21" s="8">
        <f>IF(C21&gt;0,IF(C21=1,'Berekening Huurwaarborg'!$B$4*B21/$M$3/100,H21*B21/$M$3/100),0)*IF(AND(C21=1,D21&lt;&gt;1),'Berekening Huurwaarborg'!$F$6,IF(D21=1,'Berekening Huurwaarborg'!$F$8,1))</f>
        <v>0</v>
      </c>
      <c r="F21" s="12">
        <f>IF(C21=1,'Berekening Huurwaarborg'!$B$4+E21,IF(C21&gt;1,F20+E21,F20))</f>
        <v>0</v>
      </c>
      <c r="G21" s="9">
        <f t="shared" si="0"/>
        <v>6</v>
      </c>
      <c r="H21" s="11">
        <f>IF(C21=1,'Berekening Huurwaarborg'!$B$4,IF(G21=1,F20,H20))</f>
        <v>0</v>
      </c>
      <c r="I21" s="30">
        <f t="shared" si="1"/>
        <v>38139</v>
      </c>
      <c r="J21" s="30">
        <f t="shared" si="2"/>
        <v>38168</v>
      </c>
      <c r="L21" s="6"/>
    </row>
    <row r="22" spans="1:12" x14ac:dyDescent="0.25">
      <c r="A22" s="1" t="s">
        <v>154</v>
      </c>
      <c r="B22" s="2">
        <v>0.84</v>
      </c>
      <c r="C22" s="7">
        <f>IF(C21&gt;0,C21+1,IF(A22='Berekening Huurwaarborg'!$C$6,1,0))</f>
        <v>0</v>
      </c>
      <c r="D22" s="7">
        <f>IF(A22='Berekening Huurwaarborg'!$C$8,1,0)</f>
        <v>0</v>
      </c>
      <c r="E22" s="8">
        <f>IF(C22&gt;0,IF(C22=1,'Berekening Huurwaarborg'!$B$4*B22/$M$3/100,H22*B22/$M$3/100),0)*IF(AND(C22=1,D22&lt;&gt;1),'Berekening Huurwaarborg'!$F$6,IF(D22=1,'Berekening Huurwaarborg'!$F$8,1))</f>
        <v>0</v>
      </c>
      <c r="F22" s="12">
        <f>IF(C22=1,'Berekening Huurwaarborg'!$B$4+E22,IF(C22&gt;1,F21+E22,F21))</f>
        <v>0</v>
      </c>
      <c r="G22" s="9">
        <f t="shared" si="0"/>
        <v>7</v>
      </c>
      <c r="H22" s="11">
        <f>IF(C22=1,'Berekening Huurwaarborg'!$B$4,IF(G22=1,F21,H21))</f>
        <v>0</v>
      </c>
      <c r="I22" s="30">
        <f t="shared" si="1"/>
        <v>38169</v>
      </c>
      <c r="J22" s="30">
        <f t="shared" si="2"/>
        <v>38199</v>
      </c>
      <c r="L22" s="6"/>
    </row>
    <row r="23" spans="1:12" x14ac:dyDescent="0.25">
      <c r="A23" s="1" t="s">
        <v>155</v>
      </c>
      <c r="B23" s="2">
        <v>0.86</v>
      </c>
      <c r="C23" s="7">
        <f>IF(C22&gt;0,C22+1,IF(A23='Berekening Huurwaarborg'!$C$6,1,0))</f>
        <v>0</v>
      </c>
      <c r="D23" s="7">
        <f>IF(A23='Berekening Huurwaarborg'!$C$8,1,0)</f>
        <v>0</v>
      </c>
      <c r="E23" s="8">
        <f>IF(C23&gt;0,IF(C23=1,'Berekening Huurwaarborg'!$B$4*B23/$M$3/100,H23*B23/$M$3/100),0)*IF(AND(C23=1,D23&lt;&gt;1),'Berekening Huurwaarborg'!$F$6,IF(D23=1,'Berekening Huurwaarborg'!$F$8,1))</f>
        <v>0</v>
      </c>
      <c r="F23" s="12">
        <f>IF(C23=1,'Berekening Huurwaarborg'!$B$4+E23,IF(C23&gt;1,F22+E23,F22))</f>
        <v>0</v>
      </c>
      <c r="G23" s="9">
        <f t="shared" si="0"/>
        <v>8</v>
      </c>
      <c r="H23" s="11">
        <f>IF(C23=1,'Berekening Huurwaarborg'!$B$4,IF(G23=1,F22,H22))</f>
        <v>0</v>
      </c>
      <c r="I23" s="30">
        <f t="shared" si="1"/>
        <v>38200</v>
      </c>
      <c r="J23" s="30">
        <f t="shared" si="2"/>
        <v>38230</v>
      </c>
      <c r="L23" s="6"/>
    </row>
    <row r="24" spans="1:12" x14ac:dyDescent="0.25">
      <c r="A24" s="1" t="s">
        <v>156</v>
      </c>
      <c r="B24" s="2">
        <v>0.86</v>
      </c>
      <c r="C24" s="7">
        <f>IF(C23&gt;0,C23+1,IF(A24='Berekening Huurwaarborg'!$C$6,1,0))</f>
        <v>0</v>
      </c>
      <c r="D24" s="7">
        <f>IF(A24='Berekening Huurwaarborg'!$C$8,1,0)</f>
        <v>0</v>
      </c>
      <c r="E24" s="8">
        <f>IF(C24&gt;0,IF(C24=1,'Berekening Huurwaarborg'!$B$4*B24/$M$3/100,H24*B24/$M$3/100),0)*IF(AND(C24=1,D24&lt;&gt;1),'Berekening Huurwaarborg'!$F$6,IF(D24=1,'Berekening Huurwaarborg'!$F$8,1))</f>
        <v>0</v>
      </c>
      <c r="F24" s="12">
        <f>IF(C24=1,'Berekening Huurwaarborg'!$B$4+E24,IF(C24&gt;1,F23+E24,F23))</f>
        <v>0</v>
      </c>
      <c r="G24" s="9">
        <f t="shared" si="0"/>
        <v>9</v>
      </c>
      <c r="H24" s="11">
        <f>IF(C24=1,'Berekening Huurwaarborg'!$B$4,IF(G24=1,F23,H23))</f>
        <v>0</v>
      </c>
      <c r="I24" s="30">
        <f t="shared" si="1"/>
        <v>38231</v>
      </c>
      <c r="J24" s="30">
        <f t="shared" si="2"/>
        <v>38260</v>
      </c>
      <c r="L24" s="6"/>
    </row>
    <row r="25" spans="1:12" x14ac:dyDescent="0.25">
      <c r="A25" s="1" t="s">
        <v>157</v>
      </c>
      <c r="B25" s="2">
        <v>0.88</v>
      </c>
      <c r="C25" s="7">
        <f>IF(C24&gt;0,C24+1,IF(A25='Berekening Huurwaarborg'!$C$6,1,0))</f>
        <v>0</v>
      </c>
      <c r="D25" s="7">
        <f>IF(A25='Berekening Huurwaarborg'!$C$8,1,0)</f>
        <v>0</v>
      </c>
      <c r="E25" s="8">
        <f>IF(C25&gt;0,IF(C25=1,'Berekening Huurwaarborg'!$B$4*B25/$M$3/100,H25*B25/$M$3/100),0)*IF(AND(C25=1,D25&lt;&gt;1),'Berekening Huurwaarborg'!$F$6,IF(D25=1,'Berekening Huurwaarborg'!$F$8,1))</f>
        <v>0</v>
      </c>
      <c r="F25" s="12">
        <f>IF(C25=1,'Berekening Huurwaarborg'!$B$4+E25,IF(C25&gt;1,F24+E25,F24))</f>
        <v>0</v>
      </c>
      <c r="G25" s="9">
        <f t="shared" si="0"/>
        <v>10</v>
      </c>
      <c r="H25" s="11">
        <f>IF(C25=1,'Berekening Huurwaarborg'!$B$4,IF(G25=1,F24,H24))</f>
        <v>0</v>
      </c>
      <c r="I25" s="30">
        <f t="shared" si="1"/>
        <v>38261</v>
      </c>
      <c r="J25" s="30">
        <f t="shared" si="2"/>
        <v>38291</v>
      </c>
      <c r="L25" s="6"/>
    </row>
    <row r="26" spans="1:12" x14ac:dyDescent="0.25">
      <c r="A26" s="1" t="s">
        <v>158</v>
      </c>
      <c r="B26" s="2">
        <v>0.88</v>
      </c>
      <c r="C26" s="7">
        <f>IF(C25&gt;0,C25+1,IF(A26='Berekening Huurwaarborg'!$C$6,1,0))</f>
        <v>0</v>
      </c>
      <c r="D26" s="7">
        <f>IF(A26='Berekening Huurwaarborg'!$C$8,1,0)</f>
        <v>0</v>
      </c>
      <c r="E26" s="8">
        <f>IF(C26&gt;0,IF(C26=1,'Berekening Huurwaarborg'!$B$4*B26/$M$3/100,H26*B26/$M$3/100),0)*IF(AND(C26=1,D26&lt;&gt;1),'Berekening Huurwaarborg'!$F$6,IF(D26=1,'Berekening Huurwaarborg'!$F$8,1))</f>
        <v>0</v>
      </c>
      <c r="F26" s="12">
        <f>IF(C26=1,'Berekening Huurwaarborg'!$B$4+E26,IF(C26&gt;1,F25+E26,F25))</f>
        <v>0</v>
      </c>
      <c r="G26" s="9">
        <f t="shared" si="0"/>
        <v>11</v>
      </c>
      <c r="H26" s="11">
        <f>IF(C26=1,'Berekening Huurwaarborg'!$B$4,IF(G26=1,F25,H25))</f>
        <v>0</v>
      </c>
      <c r="I26" s="30">
        <f t="shared" si="1"/>
        <v>38292</v>
      </c>
      <c r="J26" s="30">
        <f t="shared" si="2"/>
        <v>38321</v>
      </c>
      <c r="L26" s="6"/>
    </row>
    <row r="27" spans="1:12" x14ac:dyDescent="0.25">
      <c r="A27" s="1" t="s">
        <v>159</v>
      </c>
      <c r="B27" s="2">
        <v>0.88</v>
      </c>
      <c r="C27" s="7">
        <f>IF(C26&gt;0,C26+1,IF(A27='Berekening Huurwaarborg'!$C$6,1,0))</f>
        <v>0</v>
      </c>
      <c r="D27" s="7">
        <f>IF(A27='Berekening Huurwaarborg'!$C$8,1,0)</f>
        <v>0</v>
      </c>
      <c r="E27" s="8">
        <f>IF(C27&gt;0,IF(C27=1,'Berekening Huurwaarborg'!$B$4*B27/$M$3/100,H27*B27/$M$3/100),0)*IF(AND(C27=1,D27&lt;&gt;1),'Berekening Huurwaarborg'!$F$6,IF(D27=1,'Berekening Huurwaarborg'!$F$8,1))</f>
        <v>0</v>
      </c>
      <c r="F27" s="12">
        <f>IF(C27=1,'Berekening Huurwaarborg'!$B$4+E27,IF(C27&gt;1,F26+E27,F26))</f>
        <v>0</v>
      </c>
      <c r="G27" s="9">
        <f t="shared" si="0"/>
        <v>12</v>
      </c>
      <c r="H27" s="11">
        <f>IF(C27=1,'Berekening Huurwaarborg'!$B$4,IF(G27=1,F26,H26))</f>
        <v>0</v>
      </c>
      <c r="I27" s="30">
        <f t="shared" si="1"/>
        <v>38322</v>
      </c>
      <c r="J27" s="30">
        <f t="shared" si="2"/>
        <v>38352</v>
      </c>
      <c r="L27" s="6"/>
    </row>
    <row r="28" spans="1:12" x14ac:dyDescent="0.25">
      <c r="A28" s="1" t="s">
        <v>160</v>
      </c>
      <c r="B28" s="2">
        <v>0.87</v>
      </c>
      <c r="C28" s="7">
        <f>IF(C27&gt;0,C27+1,IF(A28='Berekening Huurwaarborg'!$C$6,1,0))</f>
        <v>0</v>
      </c>
      <c r="D28" s="7">
        <f>IF(A28='Berekening Huurwaarborg'!$C$8,1,0)</f>
        <v>0</v>
      </c>
      <c r="E28" s="8">
        <f>IF(C28&gt;0,IF(C28=1,'Berekening Huurwaarborg'!$B$4*B28/$M$3/100,H28*B28/$M$3/100),0)*IF(AND(C28=1,D28&lt;&gt;1),'Berekening Huurwaarborg'!$F$6,IF(D28=1,'Berekening Huurwaarborg'!$F$8,1))</f>
        <v>0</v>
      </c>
      <c r="F28" s="12">
        <f>IF(C28=1,'Berekening Huurwaarborg'!$B$4+E28,IF(C28&gt;1,F27+E28,F27))</f>
        <v>0</v>
      </c>
      <c r="G28" s="9">
        <f t="shared" si="0"/>
        <v>1</v>
      </c>
      <c r="H28" s="11">
        <f>IF(C28=1,'Berekening Huurwaarborg'!$B$4,IF(G28=1,F27,H27))</f>
        <v>0</v>
      </c>
      <c r="I28" s="30">
        <f t="shared" si="1"/>
        <v>38353</v>
      </c>
      <c r="J28" s="30">
        <f t="shared" si="2"/>
        <v>38383</v>
      </c>
      <c r="L28" s="6"/>
    </row>
    <row r="29" spans="1:12" x14ac:dyDescent="0.25">
      <c r="A29" s="1" t="s">
        <v>161</v>
      </c>
      <c r="B29" s="2">
        <v>0.88</v>
      </c>
      <c r="C29" s="7">
        <f>IF(C28&gt;0,C28+1,IF(A29='Berekening Huurwaarborg'!$C$6,1,0))</f>
        <v>0</v>
      </c>
      <c r="D29" s="7">
        <f>IF(A29='Berekening Huurwaarborg'!$C$8,1,0)</f>
        <v>0</v>
      </c>
      <c r="E29" s="8">
        <f>IF(C29&gt;0,IF(C29=1,'Berekening Huurwaarborg'!$B$4*B29/$M$3/100,H29*B29/$M$3/100),0)*IF(AND(C29=1,D29&lt;&gt;1),'Berekening Huurwaarborg'!$F$6,IF(D29=1,'Berekening Huurwaarborg'!$F$8,1))</f>
        <v>0</v>
      </c>
      <c r="F29" s="12">
        <f>IF(C29=1,'Berekening Huurwaarborg'!$B$4+E29,IF(C29&gt;1,F28+E29,F28))</f>
        <v>0</v>
      </c>
      <c r="G29" s="9">
        <f t="shared" si="0"/>
        <v>2</v>
      </c>
      <c r="H29" s="11">
        <f>IF(C29=1,'Berekening Huurwaarborg'!$B$4,IF(G29=1,F28,H28))</f>
        <v>0</v>
      </c>
      <c r="I29" s="30">
        <f t="shared" si="1"/>
        <v>38384</v>
      </c>
      <c r="J29" s="30">
        <f t="shared" si="2"/>
        <v>38411</v>
      </c>
      <c r="L29" s="6"/>
    </row>
    <row r="30" spans="1:12" x14ac:dyDescent="0.25">
      <c r="A30" s="1" t="s">
        <v>162</v>
      </c>
      <c r="B30" s="2">
        <v>0.87</v>
      </c>
      <c r="C30" s="7">
        <f>IF(C29&gt;0,C29+1,IF(A30='Berekening Huurwaarborg'!$C$6,1,0))</f>
        <v>0</v>
      </c>
      <c r="D30" s="7">
        <f>IF(A30='Berekening Huurwaarborg'!$C$8,1,0)</f>
        <v>0</v>
      </c>
      <c r="E30" s="8">
        <f>IF(C30&gt;0,IF(C30=1,'Berekening Huurwaarborg'!$B$4*B30/$M$3/100,H30*B30/$M$3/100),0)*IF(AND(C30=1,D30&lt;&gt;1),'Berekening Huurwaarborg'!$F$6,IF(D30=1,'Berekening Huurwaarborg'!$F$8,1))</f>
        <v>0</v>
      </c>
      <c r="F30" s="12">
        <f>IF(C30=1,'Berekening Huurwaarborg'!$B$4+E30,IF(C30&gt;1,F29+E30,F29))</f>
        <v>0</v>
      </c>
      <c r="G30" s="9">
        <f t="shared" si="0"/>
        <v>3</v>
      </c>
      <c r="H30" s="11">
        <f>IF(C30=1,'Berekening Huurwaarborg'!$B$4,IF(G30=1,F29,H29))</f>
        <v>0</v>
      </c>
      <c r="I30" s="30">
        <f t="shared" si="1"/>
        <v>38412</v>
      </c>
      <c r="J30" s="30">
        <f t="shared" si="2"/>
        <v>38442</v>
      </c>
      <c r="L30" s="6"/>
    </row>
    <row r="31" spans="1:12" x14ac:dyDescent="0.25">
      <c r="A31" s="1" t="s">
        <v>163</v>
      </c>
      <c r="B31" s="2">
        <v>0.85</v>
      </c>
      <c r="C31" s="7">
        <f>IF(C30&gt;0,C30+1,IF(A31='Berekening Huurwaarborg'!$C$6,1,0))</f>
        <v>0</v>
      </c>
      <c r="D31" s="7">
        <f>IF(A31='Berekening Huurwaarborg'!$C$8,1,0)</f>
        <v>0</v>
      </c>
      <c r="E31" s="8">
        <f>IF(C31&gt;0,IF(C31=1,'Berekening Huurwaarborg'!$B$4*B31/$M$3/100,H31*B31/$M$3/100),0)*IF(AND(C31=1,D31&lt;&gt;1),'Berekening Huurwaarborg'!$F$6,IF(D31=1,'Berekening Huurwaarborg'!$F$8,1))</f>
        <v>0</v>
      </c>
      <c r="F31" s="12">
        <f>IF(C31=1,'Berekening Huurwaarborg'!$B$4+E31,IF(C31&gt;1,F30+E31,F30))</f>
        <v>0</v>
      </c>
      <c r="G31" s="9">
        <f t="shared" si="0"/>
        <v>4</v>
      </c>
      <c r="H31" s="11">
        <f>IF(C31=1,'Berekening Huurwaarborg'!$B$4,IF(G31=1,F30,H30))</f>
        <v>0</v>
      </c>
      <c r="I31" s="30">
        <f t="shared" si="1"/>
        <v>38443</v>
      </c>
      <c r="J31" s="30">
        <f t="shared" si="2"/>
        <v>38472</v>
      </c>
      <c r="L31" s="6"/>
    </row>
    <row r="32" spans="1:12" x14ac:dyDescent="0.25">
      <c r="A32" s="1" t="s">
        <v>164</v>
      </c>
      <c r="B32" s="2">
        <v>0.84</v>
      </c>
      <c r="C32" s="7">
        <f>IF(C31&gt;0,C31+1,IF(A32='Berekening Huurwaarborg'!$C$6,1,0))</f>
        <v>1</v>
      </c>
      <c r="D32" s="7">
        <f>IF(A32='Berekening Huurwaarborg'!$C$8,1,0)</f>
        <v>0</v>
      </c>
      <c r="E32" s="8">
        <f>IF(C32&gt;0,IF(C32=1,'Berekening Huurwaarborg'!$B$4*B32/$M$3/100,H32*B32/$M$3/100),0)*IF(AND(C32=1,D32&lt;&gt;1),'Berekening Huurwaarborg'!$F$6,IF(D32=1,'Berekening Huurwaarborg'!$F$8,1))</f>
        <v>1.26</v>
      </c>
      <c r="F32" s="12">
        <f>IF(C32=1,'Berekening Huurwaarborg'!$B$4+E32,IF(C32&gt;1,F31+E32,F31))</f>
        <v>1801.26</v>
      </c>
      <c r="G32" s="9">
        <f t="shared" si="0"/>
        <v>5</v>
      </c>
      <c r="H32" s="11">
        <f>IF(C32=1,'Berekening Huurwaarborg'!$B$4,IF(G32=1,F31,H31))</f>
        <v>1800</v>
      </c>
      <c r="I32" s="30">
        <f t="shared" si="1"/>
        <v>38473</v>
      </c>
      <c r="J32" s="30">
        <f t="shared" si="2"/>
        <v>38503</v>
      </c>
      <c r="L32" s="6"/>
    </row>
    <row r="33" spans="1:12" x14ac:dyDescent="0.25">
      <c r="A33" s="1" t="s">
        <v>165</v>
      </c>
      <c r="B33" s="2">
        <v>0.83</v>
      </c>
      <c r="C33" s="7">
        <f>IF(C32&gt;0,C32+1,IF(A33='Berekening Huurwaarborg'!$C$6,1,0))</f>
        <v>2</v>
      </c>
      <c r="D33" s="7">
        <f>IF(A33='Berekening Huurwaarborg'!$C$8,1,0)</f>
        <v>0</v>
      </c>
      <c r="E33" s="8">
        <f>IF(C33&gt;0,IF(C33=1,'Berekening Huurwaarborg'!$B$4*B33/$M$3/100,H33*B33/$M$3/100),0)*IF(AND(C33=1,D33&lt;&gt;1),'Berekening Huurwaarborg'!$F$6,IF(D33=1,'Berekening Huurwaarborg'!$F$8,1))</f>
        <v>1.2450000000000001</v>
      </c>
      <c r="F33" s="12">
        <f>IF(C33=1,'Berekening Huurwaarborg'!$B$4+E33,IF(C33&gt;1,F32+E33,F32))</f>
        <v>1802.5049999999999</v>
      </c>
      <c r="G33" s="9">
        <f t="shared" si="0"/>
        <v>6</v>
      </c>
      <c r="H33" s="11">
        <f>IF(C33=1,'Berekening Huurwaarborg'!$B$4,IF(G33=1,F32,H32))</f>
        <v>1800</v>
      </c>
      <c r="I33" s="30">
        <f t="shared" si="1"/>
        <v>38504</v>
      </c>
      <c r="J33" s="30">
        <f t="shared" si="2"/>
        <v>38533</v>
      </c>
      <c r="L33" s="6"/>
    </row>
    <row r="34" spans="1:12" x14ac:dyDescent="0.25">
      <c r="A34" s="1" t="s">
        <v>166</v>
      </c>
      <c r="B34" s="2">
        <v>0.86</v>
      </c>
      <c r="C34" s="7">
        <f>IF(C33&gt;0,C33+1,IF(A34='Berekening Huurwaarborg'!$C$6,1,0))</f>
        <v>3</v>
      </c>
      <c r="D34" s="7">
        <f>IF(A34='Berekening Huurwaarborg'!$C$8,1,0)</f>
        <v>0</v>
      </c>
      <c r="E34" s="8">
        <f>IF(C34&gt;0,IF(C34=1,'Berekening Huurwaarborg'!$B$4*B34/$M$3/100,H34*B34/$M$3/100),0)*IF(AND(C34=1,D34&lt;&gt;1),'Berekening Huurwaarborg'!$F$6,IF(D34=1,'Berekening Huurwaarborg'!$F$8,1))</f>
        <v>1.29</v>
      </c>
      <c r="F34" s="12">
        <f>IF(C34=1,'Berekening Huurwaarborg'!$B$4+E34,IF(C34&gt;1,F33+E34,F33))</f>
        <v>1803.7949999999998</v>
      </c>
      <c r="G34" s="9">
        <f t="shared" si="0"/>
        <v>7</v>
      </c>
      <c r="H34" s="11">
        <f>IF(C34=1,'Berekening Huurwaarborg'!$B$4,IF(G34=1,F33,H33))</f>
        <v>1800</v>
      </c>
      <c r="I34" s="30">
        <f t="shared" si="1"/>
        <v>38534</v>
      </c>
      <c r="J34" s="30">
        <f t="shared" si="2"/>
        <v>38564</v>
      </c>
      <c r="L34" s="6"/>
    </row>
    <row r="35" spans="1:12" x14ac:dyDescent="0.25">
      <c r="A35" s="1" t="s">
        <v>167</v>
      </c>
      <c r="B35" s="2">
        <v>0.87</v>
      </c>
      <c r="C35" s="7">
        <f>IF(C34&gt;0,C34+1,IF(A35='Berekening Huurwaarborg'!$C$6,1,0))</f>
        <v>4</v>
      </c>
      <c r="D35" s="7">
        <f>IF(A35='Berekening Huurwaarborg'!$C$8,1,0)</f>
        <v>0</v>
      </c>
      <c r="E35" s="8">
        <f>IF(C35&gt;0,IF(C35=1,'Berekening Huurwaarborg'!$B$4*B35/$M$3/100,H35*B35/$M$3/100),0)*IF(AND(C35=1,D35&lt;&gt;1),'Berekening Huurwaarborg'!$F$6,IF(D35=1,'Berekening Huurwaarborg'!$F$8,1))</f>
        <v>1.3049999999999999</v>
      </c>
      <c r="F35" s="12">
        <f>IF(C35=1,'Berekening Huurwaarborg'!$B$4+E35,IF(C35&gt;1,F34+E35,F34))</f>
        <v>1805.1</v>
      </c>
      <c r="G35" s="9">
        <f t="shared" si="0"/>
        <v>8</v>
      </c>
      <c r="H35" s="11">
        <f>IF(C35=1,'Berekening Huurwaarborg'!$B$4,IF(G35=1,F34,H34))</f>
        <v>1800</v>
      </c>
      <c r="I35" s="30">
        <f t="shared" si="1"/>
        <v>38565</v>
      </c>
      <c r="J35" s="30">
        <f t="shared" si="2"/>
        <v>38595</v>
      </c>
      <c r="L35" s="6"/>
    </row>
    <row r="36" spans="1:12" x14ac:dyDescent="0.25">
      <c r="A36" s="1" t="s">
        <v>168</v>
      </c>
      <c r="B36" s="2">
        <v>0.85</v>
      </c>
      <c r="C36" s="7">
        <f>IF(C35&gt;0,C35+1,IF(A36='Berekening Huurwaarborg'!$C$6,1,0))</f>
        <v>5</v>
      </c>
      <c r="D36" s="7">
        <f>IF(A36='Berekening Huurwaarborg'!$C$8,1,0)</f>
        <v>0</v>
      </c>
      <c r="E36" s="8">
        <f>IF(C36&gt;0,IF(C36=1,'Berekening Huurwaarborg'!$B$4*B36/$M$3/100,H36*B36/$M$3/100),0)*IF(AND(C36=1,D36&lt;&gt;1),'Berekening Huurwaarborg'!$F$6,IF(D36=1,'Berekening Huurwaarborg'!$F$8,1))</f>
        <v>1.2749999999999999</v>
      </c>
      <c r="F36" s="12">
        <f>IF(C36=1,'Berekening Huurwaarborg'!$B$4+E36,IF(C36&gt;1,F35+E36,F35))</f>
        <v>1806.375</v>
      </c>
      <c r="G36" s="9">
        <f t="shared" si="0"/>
        <v>9</v>
      </c>
      <c r="H36" s="11">
        <f>IF(C36=1,'Berekening Huurwaarborg'!$B$4,IF(G36=1,F35,H35))</f>
        <v>1800</v>
      </c>
      <c r="I36" s="30">
        <f t="shared" si="1"/>
        <v>38596</v>
      </c>
      <c r="J36" s="30">
        <f t="shared" si="2"/>
        <v>38625</v>
      </c>
      <c r="L36" s="6"/>
    </row>
    <row r="37" spans="1:12" x14ac:dyDescent="0.25">
      <c r="A37" s="1" t="s">
        <v>169</v>
      </c>
      <c r="B37" s="2">
        <v>0.89</v>
      </c>
      <c r="C37" s="7">
        <f>IF(C36&gt;0,C36+1,IF(A37='Berekening Huurwaarborg'!$C$6,1,0))</f>
        <v>6</v>
      </c>
      <c r="D37" s="7">
        <f>IF(A37='Berekening Huurwaarborg'!$C$8,1,0)</f>
        <v>0</v>
      </c>
      <c r="E37" s="8">
        <f>IF(C37&gt;0,IF(C37=1,'Berekening Huurwaarborg'!$B$4*B37/$M$3/100,H37*B37/$M$3/100),0)*IF(AND(C37=1,D37&lt;&gt;1),'Berekening Huurwaarborg'!$F$6,IF(D37=1,'Berekening Huurwaarborg'!$F$8,1))</f>
        <v>1.335</v>
      </c>
      <c r="F37" s="12">
        <f>IF(C37=1,'Berekening Huurwaarborg'!$B$4+E37,IF(C37&gt;1,F36+E37,F36))</f>
        <v>1807.71</v>
      </c>
      <c r="G37" s="9">
        <f t="shared" si="0"/>
        <v>10</v>
      </c>
      <c r="H37" s="11">
        <f>IF(C37=1,'Berekening Huurwaarborg'!$B$4,IF(G37=1,F36,H36))</f>
        <v>1800</v>
      </c>
      <c r="I37" s="30">
        <f t="shared" si="1"/>
        <v>38626</v>
      </c>
      <c r="J37" s="30">
        <f t="shared" si="2"/>
        <v>38656</v>
      </c>
      <c r="L37" s="6"/>
    </row>
    <row r="38" spans="1:12" x14ac:dyDescent="0.25">
      <c r="A38" s="1" t="s">
        <v>170</v>
      </c>
      <c r="B38" s="2">
        <v>1</v>
      </c>
      <c r="C38" s="7">
        <f>IF(C37&gt;0,C37+1,IF(A38='Berekening Huurwaarborg'!$C$6,1,0))</f>
        <v>7</v>
      </c>
      <c r="D38" s="7">
        <f>IF(A38='Berekening Huurwaarborg'!$C$8,1,0)</f>
        <v>0</v>
      </c>
      <c r="E38" s="8">
        <f>IF(C38&gt;0,IF(C38=1,'Berekening Huurwaarborg'!$B$4*B38/$M$3/100,H38*B38/$M$3/100),0)*IF(AND(C38=1,D38&lt;&gt;1),'Berekening Huurwaarborg'!$F$6,IF(D38=1,'Berekening Huurwaarborg'!$F$8,1))</f>
        <v>1.5</v>
      </c>
      <c r="F38" s="12">
        <f>IF(C38=1,'Berekening Huurwaarborg'!$B$4+E38,IF(C38&gt;1,F37+E38,F37))</f>
        <v>1809.21</v>
      </c>
      <c r="G38" s="9">
        <f t="shared" si="0"/>
        <v>11</v>
      </c>
      <c r="H38" s="11">
        <f>IF(C38=1,'Berekening Huurwaarborg'!$B$4,IF(G38=1,F37,H37))</f>
        <v>1800</v>
      </c>
      <c r="I38" s="30">
        <f t="shared" si="1"/>
        <v>38657</v>
      </c>
      <c r="J38" s="30">
        <f t="shared" si="2"/>
        <v>38686</v>
      </c>
      <c r="L38" s="6"/>
    </row>
    <row r="39" spans="1:12" x14ac:dyDescent="0.25">
      <c r="A39" s="1" t="s">
        <v>171</v>
      </c>
      <c r="B39" s="2">
        <v>1.01</v>
      </c>
      <c r="C39" s="7">
        <f>IF(C38&gt;0,C38+1,IF(A39='Berekening Huurwaarborg'!$C$6,1,0))</f>
        <v>8</v>
      </c>
      <c r="D39" s="7">
        <f>IF(A39='Berekening Huurwaarborg'!$C$8,1,0)</f>
        <v>0</v>
      </c>
      <c r="E39" s="8">
        <f>IF(C39&gt;0,IF(C39=1,'Berekening Huurwaarborg'!$B$4*B39/$M$3/100,H39*B39/$M$3/100),0)*IF(AND(C39=1,D39&lt;&gt;1),'Berekening Huurwaarborg'!$F$6,IF(D39=1,'Berekening Huurwaarborg'!$F$8,1))</f>
        <v>1.5149999999999999</v>
      </c>
      <c r="F39" s="12">
        <f>IF(C39=1,'Berekening Huurwaarborg'!$B$4+E39,IF(C39&gt;1,F38+E39,F38))</f>
        <v>1810.7250000000001</v>
      </c>
      <c r="G39" s="9">
        <f t="shared" si="0"/>
        <v>12</v>
      </c>
      <c r="H39" s="11">
        <f>IF(C39=1,'Berekening Huurwaarborg'!$B$4,IF(G39=1,F38,H38))</f>
        <v>1800</v>
      </c>
      <c r="I39" s="30">
        <f t="shared" si="1"/>
        <v>38687</v>
      </c>
      <c r="J39" s="30">
        <f t="shared" si="2"/>
        <v>38717</v>
      </c>
      <c r="L39" s="6"/>
    </row>
    <row r="40" spans="1:12" x14ac:dyDescent="0.25">
      <c r="A40" s="1" t="s">
        <v>172</v>
      </c>
      <c r="B40" s="2">
        <v>1</v>
      </c>
      <c r="C40" s="7">
        <f>IF(C39&gt;0,C39+1,IF(A40='Berekening Huurwaarborg'!$C$6,1,0))</f>
        <v>9</v>
      </c>
      <c r="D40" s="7">
        <f>IF(A40='Berekening Huurwaarborg'!$C$8,1,0)</f>
        <v>0</v>
      </c>
      <c r="E40" s="8">
        <f>IF(C40&gt;0,IF(C40=1,'Berekening Huurwaarborg'!$B$4*B40/$M$3/100,H40*B40/$M$3/100),0)*IF(AND(C40=1,D40&lt;&gt;1),'Berekening Huurwaarborg'!$F$6,IF(D40=1,'Berekening Huurwaarborg'!$F$8,1))</f>
        <v>1.5089375</v>
      </c>
      <c r="F40" s="12">
        <f>IF(C40=1,'Berekening Huurwaarborg'!$B$4+E40,IF(C40&gt;1,F39+E40,F39))</f>
        <v>1812.2339375000001</v>
      </c>
      <c r="G40" s="9">
        <f t="shared" si="0"/>
        <v>1</v>
      </c>
      <c r="H40" s="11">
        <f>IF(C40=1,'Berekening Huurwaarborg'!$B$4,IF(G40=1,F39,H39))</f>
        <v>1810.7250000000001</v>
      </c>
      <c r="I40" s="30">
        <f t="shared" si="1"/>
        <v>38718</v>
      </c>
      <c r="J40" s="30">
        <f t="shared" si="2"/>
        <v>38748</v>
      </c>
      <c r="L40" s="6"/>
    </row>
    <row r="41" spans="1:12" x14ac:dyDescent="0.25">
      <c r="A41" s="1" t="s">
        <v>173</v>
      </c>
      <c r="B41" s="2">
        <v>1.01</v>
      </c>
      <c r="C41" s="7">
        <f>IF(C40&gt;0,C40+1,IF(A41='Berekening Huurwaarborg'!$C$6,1,0))</f>
        <v>10</v>
      </c>
      <c r="D41" s="7">
        <f>IF(A41='Berekening Huurwaarborg'!$C$8,1,0)</f>
        <v>0</v>
      </c>
      <c r="E41" s="8">
        <f>IF(C41&gt;0,IF(C41=1,'Berekening Huurwaarborg'!$B$4*B41/$M$3/100,H41*B41/$M$3/100),0)*IF(AND(C41=1,D41&lt;&gt;1),'Berekening Huurwaarborg'!$F$6,IF(D41=1,'Berekening Huurwaarborg'!$F$8,1))</f>
        <v>1.5240268750000001</v>
      </c>
      <c r="F41" s="12">
        <f>IF(C41=1,'Berekening Huurwaarborg'!$B$4+E41,IF(C41&gt;1,F40+E41,F40))</f>
        <v>1813.757964375</v>
      </c>
      <c r="G41" s="9">
        <f t="shared" si="0"/>
        <v>2</v>
      </c>
      <c r="H41" s="11">
        <f>IF(C41=1,'Berekening Huurwaarborg'!$B$4,IF(G41=1,F40,H40))</f>
        <v>1810.7250000000001</v>
      </c>
      <c r="I41" s="30">
        <f t="shared" si="1"/>
        <v>38749</v>
      </c>
      <c r="J41" s="30">
        <f t="shared" si="2"/>
        <v>38776</v>
      </c>
      <c r="L41" s="6"/>
    </row>
    <row r="42" spans="1:12" x14ac:dyDescent="0.25">
      <c r="A42" s="1" t="s">
        <v>174</v>
      </c>
      <c r="B42" s="2">
        <v>1.05</v>
      </c>
      <c r="C42" s="7">
        <f>IF(C41&gt;0,C41+1,IF(A42='Berekening Huurwaarborg'!$C$6,1,0))</f>
        <v>11</v>
      </c>
      <c r="D42" s="7">
        <f>IF(A42='Berekening Huurwaarborg'!$C$8,1,0)</f>
        <v>0</v>
      </c>
      <c r="E42" s="8">
        <f>IF(C42&gt;0,IF(C42=1,'Berekening Huurwaarborg'!$B$4*B42/$M$3/100,H42*B42/$M$3/100),0)*IF(AND(C42=1,D42&lt;&gt;1),'Berekening Huurwaarborg'!$F$6,IF(D42=1,'Berekening Huurwaarborg'!$F$8,1))</f>
        <v>1.5843843750000002</v>
      </c>
      <c r="F42" s="12">
        <f>IF(C42=1,'Berekening Huurwaarborg'!$B$4+E42,IF(C42&gt;1,F41+E42,F41))</f>
        <v>1815.3423487499999</v>
      </c>
      <c r="G42" s="9">
        <f t="shared" si="0"/>
        <v>3</v>
      </c>
      <c r="H42" s="11">
        <f>IF(C42=1,'Berekening Huurwaarborg'!$B$4,IF(G42=1,F41,H41))</f>
        <v>1810.7250000000001</v>
      </c>
      <c r="I42" s="30">
        <f t="shared" si="1"/>
        <v>38777</v>
      </c>
      <c r="J42" s="30">
        <f t="shared" si="2"/>
        <v>38807</v>
      </c>
      <c r="L42" s="6"/>
    </row>
    <row r="43" spans="1:12" x14ac:dyDescent="0.25">
      <c r="A43" s="1" t="s">
        <v>175</v>
      </c>
      <c r="B43" s="2">
        <v>1</v>
      </c>
      <c r="C43" s="7">
        <f>IF(C42&gt;0,C42+1,IF(A43='Berekening Huurwaarborg'!$C$6,1,0))</f>
        <v>12</v>
      </c>
      <c r="D43" s="7">
        <f>IF(A43='Berekening Huurwaarborg'!$C$8,1,0)</f>
        <v>0</v>
      </c>
      <c r="E43" s="8">
        <f>IF(C43&gt;0,IF(C43=1,'Berekening Huurwaarborg'!$B$4*B43/$M$3/100,H43*B43/$M$3/100),0)*IF(AND(C43=1,D43&lt;&gt;1),'Berekening Huurwaarborg'!$F$6,IF(D43=1,'Berekening Huurwaarborg'!$F$8,1))</f>
        <v>1.5089375</v>
      </c>
      <c r="F43" s="12">
        <f>IF(C43=1,'Berekening Huurwaarborg'!$B$4+E43,IF(C43&gt;1,F42+E43,F42))</f>
        <v>1816.8512862499999</v>
      </c>
      <c r="G43" s="9">
        <f t="shared" si="0"/>
        <v>4</v>
      </c>
      <c r="H43" s="11">
        <f>IF(C43=1,'Berekening Huurwaarborg'!$B$4,IF(G43=1,F42,H42))</f>
        <v>1810.7250000000001</v>
      </c>
      <c r="I43" s="30">
        <f t="shared" si="1"/>
        <v>38808</v>
      </c>
      <c r="J43" s="30">
        <f t="shared" si="2"/>
        <v>38837</v>
      </c>
      <c r="L43" s="6"/>
    </row>
    <row r="44" spans="1:12" x14ac:dyDescent="0.25">
      <c r="A44" s="1" t="s">
        <v>176</v>
      </c>
      <c r="B44" s="2">
        <v>1.01</v>
      </c>
      <c r="C44" s="7">
        <f>IF(C43&gt;0,C43+1,IF(A44='Berekening Huurwaarborg'!$C$6,1,0))</f>
        <v>13</v>
      </c>
      <c r="D44" s="7">
        <f>IF(A44='Berekening Huurwaarborg'!$C$8,1,0)</f>
        <v>0</v>
      </c>
      <c r="E44" s="8">
        <f>IF(C44&gt;0,IF(C44=1,'Berekening Huurwaarborg'!$B$4*B44/$M$3/100,H44*B44/$M$3/100),0)*IF(AND(C44=1,D44&lt;&gt;1),'Berekening Huurwaarborg'!$F$6,IF(D44=1,'Berekening Huurwaarborg'!$F$8,1))</f>
        <v>1.5240268750000001</v>
      </c>
      <c r="F44" s="12">
        <f>IF(C44=1,'Berekening Huurwaarborg'!$B$4+E44,IF(C44&gt;1,F43+E44,F43))</f>
        <v>1818.3753131249998</v>
      </c>
      <c r="G44" s="9">
        <f t="shared" si="0"/>
        <v>5</v>
      </c>
      <c r="H44" s="11">
        <f>IF(C44=1,'Berekening Huurwaarborg'!$B$4,IF(G44=1,F43,H43))</f>
        <v>1810.7250000000001</v>
      </c>
      <c r="I44" s="30">
        <f t="shared" si="1"/>
        <v>38838</v>
      </c>
      <c r="J44" s="30">
        <f t="shared" si="2"/>
        <v>38868</v>
      </c>
      <c r="L44" s="6"/>
    </row>
    <row r="45" spans="1:12" x14ac:dyDescent="0.25">
      <c r="A45" s="1" t="s">
        <v>177</v>
      </c>
      <c r="B45" s="2">
        <v>1.02</v>
      </c>
      <c r="C45" s="7">
        <f>IF(C44&gt;0,C44+1,IF(A45='Berekening Huurwaarborg'!$C$6,1,0))</f>
        <v>14</v>
      </c>
      <c r="D45" s="7">
        <f>IF(A45='Berekening Huurwaarborg'!$C$8,1,0)</f>
        <v>0</v>
      </c>
      <c r="E45" s="8">
        <f>IF(C45&gt;0,IF(C45=1,'Berekening Huurwaarborg'!$B$4*B45/$M$3/100,H45*B45/$M$3/100),0)*IF(AND(C45=1,D45&lt;&gt;1),'Berekening Huurwaarborg'!$F$6,IF(D45=1,'Berekening Huurwaarborg'!$F$8,1))</f>
        <v>1.5391162500000002</v>
      </c>
      <c r="F45" s="12">
        <f>IF(C45=1,'Berekening Huurwaarborg'!$B$4+E45,IF(C45&gt;1,F44+E45,F44))</f>
        <v>1819.9144293749998</v>
      </c>
      <c r="G45" s="9">
        <f t="shared" si="0"/>
        <v>6</v>
      </c>
      <c r="H45" s="11">
        <f>IF(C45=1,'Berekening Huurwaarborg'!$B$4,IF(G45=1,F44,H44))</f>
        <v>1810.7250000000001</v>
      </c>
      <c r="I45" s="30">
        <f t="shared" si="1"/>
        <v>38869</v>
      </c>
      <c r="J45" s="30">
        <f t="shared" si="2"/>
        <v>38898</v>
      </c>
      <c r="L45" s="6"/>
    </row>
    <row r="46" spans="1:12" x14ac:dyDescent="0.25">
      <c r="A46" s="1" t="s">
        <v>178</v>
      </c>
      <c r="B46" s="2">
        <v>1.1100000000000001</v>
      </c>
      <c r="C46" s="7">
        <f>IF(C45&gt;0,C45+1,IF(A46='Berekening Huurwaarborg'!$C$6,1,0))</f>
        <v>15</v>
      </c>
      <c r="D46" s="7">
        <f>IF(A46='Berekening Huurwaarborg'!$C$8,1,0)</f>
        <v>0</v>
      </c>
      <c r="E46" s="8">
        <f>IF(C46&gt;0,IF(C46=1,'Berekening Huurwaarborg'!$B$4*B46/$M$3/100,H46*B46/$M$3/100),0)*IF(AND(C46=1,D46&lt;&gt;1),'Berekening Huurwaarborg'!$F$6,IF(D46=1,'Berekening Huurwaarborg'!$F$8,1))</f>
        <v>1.6749206250000004</v>
      </c>
      <c r="F46" s="12">
        <f>IF(C46=1,'Berekening Huurwaarborg'!$B$4+E46,IF(C46&gt;1,F45+E46,F45))</f>
        <v>1821.5893499999997</v>
      </c>
      <c r="G46" s="9">
        <f t="shared" si="0"/>
        <v>7</v>
      </c>
      <c r="H46" s="11">
        <f>IF(C46=1,'Berekening Huurwaarborg'!$B$4,IF(G46=1,F45,H45))</f>
        <v>1810.7250000000001</v>
      </c>
      <c r="I46" s="30">
        <f t="shared" si="1"/>
        <v>38899</v>
      </c>
      <c r="J46" s="30">
        <f t="shared" si="2"/>
        <v>38929</v>
      </c>
      <c r="L46" s="6"/>
    </row>
    <row r="47" spans="1:12" x14ac:dyDescent="0.25">
      <c r="A47" s="1" t="s">
        <v>179</v>
      </c>
      <c r="B47" s="2">
        <v>1.1499999999999999</v>
      </c>
      <c r="C47" s="7">
        <f>IF(C46&gt;0,C46+1,IF(A47='Berekening Huurwaarborg'!$C$6,1,0))</f>
        <v>16</v>
      </c>
      <c r="D47" s="7">
        <f>IF(A47='Berekening Huurwaarborg'!$C$8,1,0)</f>
        <v>0</v>
      </c>
      <c r="E47" s="8">
        <f>IF(C47&gt;0,IF(C47=1,'Berekening Huurwaarborg'!$B$4*B47/$M$3/100,H47*B47/$M$3/100),0)*IF(AND(C47=1,D47&lt;&gt;1),'Berekening Huurwaarborg'!$F$6,IF(D47=1,'Berekening Huurwaarborg'!$F$8,1))</f>
        <v>1.7352781249999998</v>
      </c>
      <c r="F47" s="12">
        <f>IF(C47=1,'Berekening Huurwaarborg'!$B$4+E47,IF(C47&gt;1,F46+E47,F46))</f>
        <v>1823.3246281249997</v>
      </c>
      <c r="G47" s="9">
        <f t="shared" si="0"/>
        <v>8</v>
      </c>
      <c r="H47" s="11">
        <f>IF(C47=1,'Berekening Huurwaarborg'!$B$4,IF(G47=1,F46,H46))</f>
        <v>1810.7250000000001</v>
      </c>
      <c r="I47" s="30">
        <f t="shared" si="1"/>
        <v>38930</v>
      </c>
      <c r="J47" s="30">
        <f t="shared" si="2"/>
        <v>38960</v>
      </c>
      <c r="L47" s="6"/>
    </row>
    <row r="48" spans="1:12" x14ac:dyDescent="0.25">
      <c r="A48" s="1" t="s">
        <v>180</v>
      </c>
      <c r="B48" s="2">
        <v>1.18</v>
      </c>
      <c r="C48" s="7">
        <f>IF(C47&gt;0,C47+1,IF(A48='Berekening Huurwaarborg'!$C$6,1,0))</f>
        <v>17</v>
      </c>
      <c r="D48" s="7">
        <f>IF(A48='Berekening Huurwaarborg'!$C$8,1,0)</f>
        <v>0</v>
      </c>
      <c r="E48" s="8">
        <f>IF(C48&gt;0,IF(C48=1,'Berekening Huurwaarborg'!$B$4*B48/$M$3/100,H48*B48/$M$3/100),0)*IF(AND(C48=1,D48&lt;&gt;1),'Berekening Huurwaarborg'!$F$6,IF(D48=1,'Berekening Huurwaarborg'!$F$8,1))</f>
        <v>1.7805462499999998</v>
      </c>
      <c r="F48" s="12">
        <f>IF(C48=1,'Berekening Huurwaarborg'!$B$4+E48,IF(C48&gt;1,F47+E48,F47))</f>
        <v>1825.1051743749997</v>
      </c>
      <c r="G48" s="9">
        <f t="shared" si="0"/>
        <v>9</v>
      </c>
      <c r="H48" s="11">
        <f>IF(C48=1,'Berekening Huurwaarborg'!$B$4,IF(G48=1,F47,H47))</f>
        <v>1810.7250000000001</v>
      </c>
      <c r="I48" s="30">
        <f t="shared" si="1"/>
        <v>38961</v>
      </c>
      <c r="J48" s="30">
        <f t="shared" si="2"/>
        <v>38990</v>
      </c>
      <c r="L48" s="6"/>
    </row>
    <row r="49" spans="1:12" x14ac:dyDescent="0.25">
      <c r="A49" s="1" t="s">
        <v>181</v>
      </c>
      <c r="B49" s="2">
        <v>1.2</v>
      </c>
      <c r="C49" s="7">
        <f>IF(C48&gt;0,C48+1,IF(A49='Berekening Huurwaarborg'!$C$6,1,0))</f>
        <v>18</v>
      </c>
      <c r="D49" s="7">
        <f>IF(A49='Berekening Huurwaarborg'!$C$8,1,0)</f>
        <v>0</v>
      </c>
      <c r="E49" s="8">
        <f>IF(C49&gt;0,IF(C49=1,'Berekening Huurwaarborg'!$B$4*B49/$M$3/100,H49*B49/$M$3/100),0)*IF(AND(C49=1,D49&lt;&gt;1),'Berekening Huurwaarborg'!$F$6,IF(D49=1,'Berekening Huurwaarborg'!$F$8,1))</f>
        <v>1.8107249999999999</v>
      </c>
      <c r="F49" s="12">
        <f>IF(C49=1,'Berekening Huurwaarborg'!$B$4+E49,IF(C49&gt;1,F48+E49,F48))</f>
        <v>1826.9158993749998</v>
      </c>
      <c r="G49" s="9">
        <f t="shared" si="0"/>
        <v>10</v>
      </c>
      <c r="H49" s="11">
        <f>IF(C49=1,'Berekening Huurwaarborg'!$B$4,IF(G49=1,F48,H48))</f>
        <v>1810.7250000000001</v>
      </c>
      <c r="I49" s="30">
        <f t="shared" si="1"/>
        <v>38991</v>
      </c>
      <c r="J49" s="30">
        <f t="shared" si="2"/>
        <v>39021</v>
      </c>
      <c r="L49" s="6"/>
    </row>
    <row r="50" spans="1:12" x14ac:dyDescent="0.25">
      <c r="A50" s="1" t="s">
        <v>182</v>
      </c>
      <c r="B50" s="2">
        <v>1.22</v>
      </c>
      <c r="C50" s="7">
        <f>IF(C49&gt;0,C49+1,IF(A50='Berekening Huurwaarborg'!$C$6,1,0))</f>
        <v>19</v>
      </c>
      <c r="D50" s="7">
        <f>IF(A50='Berekening Huurwaarborg'!$C$8,1,0)</f>
        <v>0</v>
      </c>
      <c r="E50" s="8">
        <f>IF(C50&gt;0,IF(C50=1,'Berekening Huurwaarborg'!$B$4*B50/$M$3/100,H50*B50/$M$3/100),0)*IF(AND(C50=1,D50&lt;&gt;1),'Berekening Huurwaarborg'!$F$6,IF(D50=1,'Berekening Huurwaarborg'!$F$8,1))</f>
        <v>1.8409037499999998</v>
      </c>
      <c r="F50" s="12">
        <f>IF(C50=1,'Berekening Huurwaarborg'!$B$4+E50,IF(C50&gt;1,F49+E50,F49))</f>
        <v>1828.7568031249998</v>
      </c>
      <c r="G50" s="9">
        <f t="shared" si="0"/>
        <v>11</v>
      </c>
      <c r="H50" s="11">
        <f>IF(C50=1,'Berekening Huurwaarborg'!$B$4,IF(G50=1,F49,H49))</f>
        <v>1810.7250000000001</v>
      </c>
      <c r="I50" s="30">
        <f t="shared" si="1"/>
        <v>39022</v>
      </c>
      <c r="J50" s="30">
        <f t="shared" si="2"/>
        <v>39051</v>
      </c>
      <c r="L50" s="6"/>
    </row>
    <row r="51" spans="1:12" x14ac:dyDescent="0.25">
      <c r="A51" s="1" t="s">
        <v>183</v>
      </c>
      <c r="B51" s="2">
        <v>1.2</v>
      </c>
      <c r="C51" s="7">
        <f>IF(C50&gt;0,C50+1,IF(A51='Berekening Huurwaarborg'!$C$6,1,0))</f>
        <v>20</v>
      </c>
      <c r="D51" s="7">
        <f>IF(A51='Berekening Huurwaarborg'!$C$8,1,0)</f>
        <v>0</v>
      </c>
      <c r="E51" s="8">
        <f>IF(C51&gt;0,IF(C51=1,'Berekening Huurwaarborg'!$B$4*B51/$M$3/100,H51*B51/$M$3/100),0)*IF(AND(C51=1,D51&lt;&gt;1),'Berekening Huurwaarborg'!$F$6,IF(D51=1,'Berekening Huurwaarborg'!$F$8,1))</f>
        <v>1.8107249999999999</v>
      </c>
      <c r="F51" s="12">
        <f>IF(C51=1,'Berekening Huurwaarborg'!$B$4+E51,IF(C51&gt;1,F50+E51,F50))</f>
        <v>1830.5675281249999</v>
      </c>
      <c r="G51" s="9">
        <f t="shared" si="0"/>
        <v>12</v>
      </c>
      <c r="H51" s="11">
        <f>IF(C51=1,'Berekening Huurwaarborg'!$B$4,IF(G51=1,F50,H50))</f>
        <v>1810.7250000000001</v>
      </c>
      <c r="I51" s="30">
        <f t="shared" si="1"/>
        <v>39052</v>
      </c>
      <c r="J51" s="30">
        <f t="shared" si="2"/>
        <v>39082</v>
      </c>
      <c r="L51" s="6"/>
    </row>
    <row r="52" spans="1:12" x14ac:dyDescent="0.25">
      <c r="A52" s="1" t="s">
        <v>184</v>
      </c>
      <c r="B52" s="2">
        <v>1.23</v>
      </c>
      <c r="C52" s="7">
        <f>IF(C51&gt;0,C51+1,IF(A52='Berekening Huurwaarborg'!$C$6,1,0))</f>
        <v>21</v>
      </c>
      <c r="D52" s="7">
        <f>IF(A52='Berekening Huurwaarborg'!$C$8,1,0)</f>
        <v>0</v>
      </c>
      <c r="E52" s="8">
        <f>IF(C52&gt;0,IF(C52=1,'Berekening Huurwaarborg'!$B$4*B52/$M$3/100,H52*B52/$M$3/100),0)*IF(AND(C52=1,D52&lt;&gt;1),'Berekening Huurwaarborg'!$F$6,IF(D52=1,'Berekening Huurwaarborg'!$F$8,1))</f>
        <v>1.876331716328125</v>
      </c>
      <c r="F52" s="12">
        <f>IF(C52=1,'Berekening Huurwaarborg'!$B$4+E52,IF(C52&gt;1,F51+E52,F51))</f>
        <v>1832.443859841328</v>
      </c>
      <c r="G52" s="9">
        <f t="shared" si="0"/>
        <v>1</v>
      </c>
      <c r="H52" s="11">
        <f>IF(C52=1,'Berekening Huurwaarborg'!$B$4,IF(G52=1,F51,H51))</f>
        <v>1830.5675281249999</v>
      </c>
      <c r="I52" s="30">
        <f t="shared" si="1"/>
        <v>39083</v>
      </c>
      <c r="J52" s="30">
        <f t="shared" si="2"/>
        <v>39113</v>
      </c>
      <c r="L52" s="6"/>
    </row>
    <row r="53" spans="1:12" x14ac:dyDescent="0.25">
      <c r="A53" s="1" t="s">
        <v>185</v>
      </c>
      <c r="B53" s="2">
        <v>1.23</v>
      </c>
      <c r="C53" s="7">
        <f>IF(C52&gt;0,C52+1,IF(A53='Berekening Huurwaarborg'!$C$6,1,0))</f>
        <v>22</v>
      </c>
      <c r="D53" s="7">
        <f>IF(A53='Berekening Huurwaarborg'!$C$8,1,0)</f>
        <v>0</v>
      </c>
      <c r="E53" s="8">
        <f>IF(C53&gt;0,IF(C53=1,'Berekening Huurwaarborg'!$B$4*B53/$M$3/100,H53*B53/$M$3/100),0)*IF(AND(C53=1,D53&lt;&gt;1),'Berekening Huurwaarborg'!$F$6,IF(D53=1,'Berekening Huurwaarborg'!$F$8,1))</f>
        <v>1.876331716328125</v>
      </c>
      <c r="F53" s="12">
        <f>IF(C53=1,'Berekening Huurwaarborg'!$B$4+E53,IF(C53&gt;1,F52+E53,F52))</f>
        <v>1834.3201915576562</v>
      </c>
      <c r="G53" s="9">
        <f t="shared" si="0"/>
        <v>2</v>
      </c>
      <c r="H53" s="11">
        <f>IF(C53=1,'Berekening Huurwaarborg'!$B$4,IF(G53=1,F52,H52))</f>
        <v>1830.5675281249999</v>
      </c>
      <c r="I53" s="30">
        <f t="shared" si="1"/>
        <v>39114</v>
      </c>
      <c r="J53" s="30">
        <f t="shared" si="2"/>
        <v>39141</v>
      </c>
      <c r="L53" s="6"/>
    </row>
    <row r="54" spans="1:12" x14ac:dyDescent="0.25">
      <c r="A54" s="1" t="s">
        <v>186</v>
      </c>
      <c r="B54" s="2">
        <v>1.21</v>
      </c>
      <c r="C54" s="7">
        <f>IF(C53&gt;0,C53+1,IF(A54='Berekening Huurwaarborg'!$C$6,1,0))</f>
        <v>23</v>
      </c>
      <c r="D54" s="7">
        <f>IF(A54='Berekening Huurwaarborg'!$C$8,1,0)</f>
        <v>0</v>
      </c>
      <c r="E54" s="8">
        <f>IF(C54&gt;0,IF(C54=1,'Berekening Huurwaarborg'!$B$4*B54/$M$3/100,H54*B54/$M$3/100),0)*IF(AND(C54=1,D54&lt;&gt;1),'Berekening Huurwaarborg'!$F$6,IF(D54=1,'Berekening Huurwaarborg'!$F$8,1))</f>
        <v>1.8458222575260412</v>
      </c>
      <c r="F54" s="12">
        <f>IF(C54=1,'Berekening Huurwaarborg'!$B$4+E54,IF(C54&gt;1,F53+E54,F53))</f>
        <v>1836.1660138151824</v>
      </c>
      <c r="G54" s="9">
        <f t="shared" si="0"/>
        <v>3</v>
      </c>
      <c r="H54" s="11">
        <f>IF(C54=1,'Berekening Huurwaarborg'!$B$4,IF(G54=1,F53,H53))</f>
        <v>1830.5675281249999</v>
      </c>
      <c r="I54" s="30">
        <f t="shared" si="1"/>
        <v>39142</v>
      </c>
      <c r="J54" s="30">
        <f t="shared" si="2"/>
        <v>39172</v>
      </c>
      <c r="L54" s="6"/>
    </row>
    <row r="55" spans="1:12" x14ac:dyDescent="0.25">
      <c r="A55" s="1" t="s">
        <v>187</v>
      </c>
      <c r="B55" s="2">
        <v>1.25</v>
      </c>
      <c r="C55" s="7">
        <f>IF(C54&gt;0,C54+1,IF(A55='Berekening Huurwaarborg'!$C$6,1,0))</f>
        <v>24</v>
      </c>
      <c r="D55" s="7">
        <f>IF(A55='Berekening Huurwaarborg'!$C$8,1,0)</f>
        <v>0</v>
      </c>
      <c r="E55" s="8">
        <f>IF(C55&gt;0,IF(C55=1,'Berekening Huurwaarborg'!$B$4*B55/$M$3/100,H55*B55/$M$3/100),0)*IF(AND(C55=1,D55&lt;&gt;1),'Berekening Huurwaarborg'!$F$6,IF(D55=1,'Berekening Huurwaarborg'!$F$8,1))</f>
        <v>1.9068411751302081</v>
      </c>
      <c r="F55" s="12">
        <f>IF(C55=1,'Berekening Huurwaarborg'!$B$4+E55,IF(C55&gt;1,F54+E55,F54))</f>
        <v>1838.0728549903126</v>
      </c>
      <c r="G55" s="9">
        <f t="shared" si="0"/>
        <v>4</v>
      </c>
      <c r="H55" s="11">
        <f>IF(C55=1,'Berekening Huurwaarborg'!$B$4,IF(G55=1,F54,H54))</f>
        <v>1830.5675281249999</v>
      </c>
      <c r="I55" s="30">
        <f t="shared" si="1"/>
        <v>39173</v>
      </c>
      <c r="J55" s="30">
        <f t="shared" si="2"/>
        <v>39202</v>
      </c>
      <c r="L55" s="6"/>
    </row>
    <row r="56" spans="1:12" x14ac:dyDescent="0.25">
      <c r="A56" s="1" t="s">
        <v>188</v>
      </c>
      <c r="B56" s="2">
        <v>1.2</v>
      </c>
      <c r="C56" s="7">
        <f>IF(C55&gt;0,C55+1,IF(A56='Berekening Huurwaarborg'!$C$6,1,0))</f>
        <v>25</v>
      </c>
      <c r="D56" s="7">
        <f>IF(A56='Berekening Huurwaarborg'!$C$8,1,0)</f>
        <v>0</v>
      </c>
      <c r="E56" s="8">
        <f>IF(C56&gt;0,IF(C56=1,'Berekening Huurwaarborg'!$B$4*B56/$M$3/100,H56*B56/$M$3/100),0)*IF(AND(C56=1,D56&lt;&gt;1),'Berekening Huurwaarborg'!$F$6,IF(D56=1,'Berekening Huurwaarborg'!$F$8,1))</f>
        <v>1.8305675281249998</v>
      </c>
      <c r="F56" s="12">
        <f>IF(C56=1,'Berekening Huurwaarborg'!$B$4+E56,IF(C56&gt;1,F55+E56,F55))</f>
        <v>1839.9034225184375</v>
      </c>
      <c r="G56" s="9">
        <f t="shared" si="0"/>
        <v>5</v>
      </c>
      <c r="H56" s="11">
        <f>IF(C56=1,'Berekening Huurwaarborg'!$B$4,IF(G56=1,F55,H55))</f>
        <v>1830.5675281249999</v>
      </c>
      <c r="I56" s="30">
        <f t="shared" si="1"/>
        <v>39203</v>
      </c>
      <c r="J56" s="30">
        <f t="shared" si="2"/>
        <v>39233</v>
      </c>
      <c r="L56" s="6"/>
    </row>
    <row r="57" spans="1:12" x14ac:dyDescent="0.25">
      <c r="A57" s="1" t="s">
        <v>189</v>
      </c>
      <c r="B57" s="2">
        <v>1.2</v>
      </c>
      <c r="C57" s="7">
        <f>IF(C56&gt;0,C56+1,IF(A57='Berekening Huurwaarborg'!$C$6,1,0))</f>
        <v>26</v>
      </c>
      <c r="D57" s="7">
        <f>IF(A57='Berekening Huurwaarborg'!$C$8,1,0)</f>
        <v>0</v>
      </c>
      <c r="E57" s="8">
        <f>IF(C57&gt;0,IF(C57=1,'Berekening Huurwaarborg'!$B$4*B57/$M$3/100,H57*B57/$M$3/100),0)*IF(AND(C57=1,D57&lt;&gt;1),'Berekening Huurwaarborg'!$F$6,IF(D57=1,'Berekening Huurwaarborg'!$F$8,1))</f>
        <v>1.8305675281249998</v>
      </c>
      <c r="F57" s="12">
        <f>IF(C57=1,'Berekening Huurwaarborg'!$B$4+E57,IF(C57&gt;1,F56+E57,F56))</f>
        <v>1841.7339900465624</v>
      </c>
      <c r="G57" s="9">
        <f t="shared" si="0"/>
        <v>6</v>
      </c>
      <c r="H57" s="11">
        <f>IF(C57=1,'Berekening Huurwaarborg'!$B$4,IF(G57=1,F56,H56))</f>
        <v>1830.5675281249999</v>
      </c>
      <c r="I57" s="30">
        <f t="shared" si="1"/>
        <v>39234</v>
      </c>
      <c r="J57" s="30">
        <f t="shared" si="2"/>
        <v>39263</v>
      </c>
      <c r="L57" s="6"/>
    </row>
    <row r="58" spans="1:12" x14ac:dyDescent="0.25">
      <c r="A58" s="1" t="s">
        <v>190</v>
      </c>
      <c r="B58" s="2">
        <v>1.21</v>
      </c>
      <c r="C58" s="7">
        <f>IF(C57&gt;0,C57+1,IF(A58='Berekening Huurwaarborg'!$C$6,1,0))</f>
        <v>27</v>
      </c>
      <c r="D58" s="7">
        <f>IF(A58='Berekening Huurwaarborg'!$C$8,1,0)</f>
        <v>0</v>
      </c>
      <c r="E58" s="8">
        <f>IF(C58&gt;0,IF(C58=1,'Berekening Huurwaarborg'!$B$4*B58/$M$3/100,H58*B58/$M$3/100),0)*IF(AND(C58=1,D58&lt;&gt;1),'Berekening Huurwaarborg'!$F$6,IF(D58=1,'Berekening Huurwaarborg'!$F$8,1))</f>
        <v>1.8458222575260412</v>
      </c>
      <c r="F58" s="12">
        <f>IF(C58=1,'Berekening Huurwaarborg'!$B$4+E58,IF(C58&gt;1,F57+E58,F57))</f>
        <v>1843.5798123040886</v>
      </c>
      <c r="G58" s="9">
        <f t="shared" si="0"/>
        <v>7</v>
      </c>
      <c r="H58" s="11">
        <f>IF(C58=1,'Berekening Huurwaarborg'!$B$4,IF(G58=1,F57,H57))</f>
        <v>1830.5675281249999</v>
      </c>
      <c r="I58" s="30">
        <f t="shared" si="1"/>
        <v>39264</v>
      </c>
      <c r="J58" s="30">
        <f t="shared" si="2"/>
        <v>39294</v>
      </c>
      <c r="L58" s="6"/>
    </row>
    <row r="59" spans="1:12" x14ac:dyDescent="0.25">
      <c r="A59" s="1" t="s">
        <v>191</v>
      </c>
      <c r="B59" s="2">
        <v>1.25</v>
      </c>
      <c r="C59" s="7">
        <f>IF(C58&gt;0,C58+1,IF(A59='Berekening Huurwaarborg'!$C$6,1,0))</f>
        <v>28</v>
      </c>
      <c r="D59" s="7">
        <f>IF(A59='Berekening Huurwaarborg'!$C$8,1,0)</f>
        <v>0</v>
      </c>
      <c r="E59" s="8">
        <f>IF(C59&gt;0,IF(C59=1,'Berekening Huurwaarborg'!$B$4*B59/$M$3/100,H59*B59/$M$3/100),0)*IF(AND(C59=1,D59&lt;&gt;1),'Berekening Huurwaarborg'!$F$6,IF(D59=1,'Berekening Huurwaarborg'!$F$8,1))</f>
        <v>1.9068411751302081</v>
      </c>
      <c r="F59" s="12">
        <f>IF(C59=1,'Berekening Huurwaarborg'!$B$4+E59,IF(C59&gt;1,F58+E59,F58))</f>
        <v>1845.4866534792188</v>
      </c>
      <c r="G59" s="9">
        <f t="shared" si="0"/>
        <v>8</v>
      </c>
      <c r="H59" s="11">
        <f>IF(C59=1,'Berekening Huurwaarborg'!$B$4,IF(G59=1,F58,H58))</f>
        <v>1830.5675281249999</v>
      </c>
      <c r="I59" s="30">
        <f t="shared" si="1"/>
        <v>39295</v>
      </c>
      <c r="J59" s="30">
        <f t="shared" si="2"/>
        <v>39325</v>
      </c>
      <c r="L59" s="6"/>
    </row>
    <row r="60" spans="1:12" x14ac:dyDescent="0.25">
      <c r="A60" s="1" t="s">
        <v>192</v>
      </c>
      <c r="B60" s="2">
        <v>1.23</v>
      </c>
      <c r="C60" s="7">
        <f>IF(C59&gt;0,C59+1,IF(A60='Berekening Huurwaarborg'!$C$6,1,0))</f>
        <v>29</v>
      </c>
      <c r="D60" s="7">
        <f>IF(A60='Berekening Huurwaarborg'!$C$8,1,0)</f>
        <v>0</v>
      </c>
      <c r="E60" s="8">
        <f>IF(C60&gt;0,IF(C60=1,'Berekening Huurwaarborg'!$B$4*B60/$M$3/100,H60*B60/$M$3/100),0)*IF(AND(C60=1,D60&lt;&gt;1),'Berekening Huurwaarborg'!$F$6,IF(D60=1,'Berekening Huurwaarborg'!$F$8,1))</f>
        <v>1.876331716328125</v>
      </c>
      <c r="F60" s="12">
        <f>IF(C60=1,'Berekening Huurwaarborg'!$B$4+E60,IF(C60&gt;1,F59+E60,F59))</f>
        <v>1847.362985195547</v>
      </c>
      <c r="G60" s="9">
        <f t="shared" si="0"/>
        <v>9</v>
      </c>
      <c r="H60" s="11">
        <f>IF(C60=1,'Berekening Huurwaarborg'!$B$4,IF(G60=1,F59,H59))</f>
        <v>1830.5675281249999</v>
      </c>
      <c r="I60" s="30">
        <f t="shared" si="1"/>
        <v>39326</v>
      </c>
      <c r="J60" s="30">
        <f t="shared" si="2"/>
        <v>39355</v>
      </c>
      <c r="L60" s="6"/>
    </row>
    <row r="61" spans="1:12" x14ac:dyDescent="0.25">
      <c r="A61" s="1" t="s">
        <v>193</v>
      </c>
      <c r="B61" s="2">
        <v>1.2</v>
      </c>
      <c r="C61" s="7">
        <f>IF(C60&gt;0,C60+1,IF(A61='Berekening Huurwaarborg'!$C$6,1,0))</f>
        <v>30</v>
      </c>
      <c r="D61" s="7">
        <f>IF(A61='Berekening Huurwaarborg'!$C$8,1,0)</f>
        <v>0</v>
      </c>
      <c r="E61" s="8">
        <f>IF(C61&gt;0,IF(C61=1,'Berekening Huurwaarborg'!$B$4*B61/$M$3/100,H61*B61/$M$3/100),0)*IF(AND(C61=1,D61&lt;&gt;1),'Berekening Huurwaarborg'!$F$6,IF(D61=1,'Berekening Huurwaarborg'!$F$8,1))</f>
        <v>1.8305675281249998</v>
      </c>
      <c r="F61" s="12">
        <f>IF(C61=1,'Berekening Huurwaarborg'!$B$4+E61,IF(C61&gt;1,F60+E61,F60))</f>
        <v>1849.1935527236719</v>
      </c>
      <c r="G61" s="9">
        <f t="shared" si="0"/>
        <v>10</v>
      </c>
      <c r="H61" s="11">
        <f>IF(C61=1,'Berekening Huurwaarborg'!$B$4,IF(G61=1,F60,H60))</f>
        <v>1830.5675281249999</v>
      </c>
      <c r="I61" s="30">
        <f t="shared" si="1"/>
        <v>39356</v>
      </c>
      <c r="J61" s="30">
        <f t="shared" si="2"/>
        <v>39386</v>
      </c>
      <c r="L61" s="6"/>
    </row>
    <row r="62" spans="1:12" x14ac:dyDescent="0.25">
      <c r="A62" s="1" t="s">
        <v>194</v>
      </c>
      <c r="B62" s="2">
        <v>1.18</v>
      </c>
      <c r="C62" s="7">
        <f>IF(C61&gt;0,C61+1,IF(A62='Berekening Huurwaarborg'!$C$6,1,0))</f>
        <v>31</v>
      </c>
      <c r="D62" s="7">
        <f>IF(A62='Berekening Huurwaarborg'!$C$8,1,0)</f>
        <v>0</v>
      </c>
      <c r="E62" s="8">
        <f>IF(C62&gt;0,IF(C62=1,'Berekening Huurwaarborg'!$B$4*B62/$M$3/100,H62*B62/$M$3/100),0)*IF(AND(C62=1,D62&lt;&gt;1),'Berekening Huurwaarborg'!$F$6,IF(D62=1,'Berekening Huurwaarborg'!$F$8,1))</f>
        <v>1.8000580693229165</v>
      </c>
      <c r="F62" s="12">
        <f>IF(C62=1,'Berekening Huurwaarborg'!$B$4+E62,IF(C62&gt;1,F61+E62,F61))</f>
        <v>1850.9936107929948</v>
      </c>
      <c r="G62" s="9">
        <f t="shared" si="0"/>
        <v>11</v>
      </c>
      <c r="H62" s="11">
        <f>IF(C62=1,'Berekening Huurwaarborg'!$B$4,IF(G62=1,F61,H61))</f>
        <v>1830.5675281249999</v>
      </c>
      <c r="I62" s="30">
        <f t="shared" si="1"/>
        <v>39387</v>
      </c>
      <c r="J62" s="30">
        <f t="shared" si="2"/>
        <v>39416</v>
      </c>
      <c r="L62" s="6"/>
    </row>
    <row r="63" spans="1:12" x14ac:dyDescent="0.25">
      <c r="A63" s="1" t="s">
        <v>195</v>
      </c>
      <c r="B63" s="2">
        <v>1.1599999999999999</v>
      </c>
      <c r="C63" s="7">
        <f>IF(C62&gt;0,C62+1,IF(A63='Berekening Huurwaarborg'!$C$6,1,0))</f>
        <v>32</v>
      </c>
      <c r="D63" s="7">
        <f>IF(A63='Berekening Huurwaarborg'!$C$8,1,0)</f>
        <v>0</v>
      </c>
      <c r="E63" s="8">
        <f>IF(C63&gt;0,IF(C63=1,'Berekening Huurwaarborg'!$B$4*B63/$M$3/100,H63*B63/$M$3/100),0)*IF(AND(C63=1,D63&lt;&gt;1),'Berekening Huurwaarborg'!$F$6,IF(D63=1,'Berekening Huurwaarborg'!$F$8,1))</f>
        <v>1.7695486105208329</v>
      </c>
      <c r="F63" s="12">
        <f>IF(C63=1,'Berekening Huurwaarborg'!$B$4+E63,IF(C63&gt;1,F62+E63,F62))</f>
        <v>1852.7631594035156</v>
      </c>
      <c r="G63" s="9">
        <f t="shared" si="0"/>
        <v>12</v>
      </c>
      <c r="H63" s="11">
        <f>IF(C63=1,'Berekening Huurwaarborg'!$B$4,IF(G63=1,F62,H62))</f>
        <v>1830.5675281249999</v>
      </c>
      <c r="I63" s="30">
        <f t="shared" si="1"/>
        <v>39417</v>
      </c>
      <c r="J63" s="30">
        <f t="shared" si="2"/>
        <v>39447</v>
      </c>
      <c r="L63" s="6"/>
    </row>
    <row r="64" spans="1:12" x14ac:dyDescent="0.25">
      <c r="A64" s="1" t="s">
        <v>196</v>
      </c>
      <c r="B64" s="2">
        <v>1.1200000000000001</v>
      </c>
      <c r="C64" s="7">
        <f>IF(C63&gt;0,C63+1,IF(A64='Berekening Huurwaarborg'!$C$6,1,0))</f>
        <v>33</v>
      </c>
      <c r="D64" s="7">
        <f>IF(A64='Berekening Huurwaarborg'!$C$8,1,0)</f>
        <v>0</v>
      </c>
      <c r="E64" s="8">
        <f>IF(C64&gt;0,IF(C64=1,'Berekening Huurwaarborg'!$B$4*B64/$M$3/100,H64*B64/$M$3/100),0)*IF(AND(C64=1,D64&lt;&gt;1),'Berekening Huurwaarborg'!$F$6,IF(D64=1,'Berekening Huurwaarborg'!$F$8,1))</f>
        <v>1.7292456154432816</v>
      </c>
      <c r="F64" s="12">
        <f>IF(C64=1,'Berekening Huurwaarborg'!$B$4+E64,IF(C64&gt;1,F63+E64,F63))</f>
        <v>1854.4924050189588</v>
      </c>
      <c r="G64" s="9">
        <f t="shared" si="0"/>
        <v>1</v>
      </c>
      <c r="H64" s="11">
        <f>IF(C64=1,'Berekening Huurwaarborg'!$B$4,IF(G64=1,F63,H63))</f>
        <v>1852.7631594035156</v>
      </c>
      <c r="I64" s="30">
        <f t="shared" si="1"/>
        <v>39448</v>
      </c>
      <c r="J64" s="30">
        <f t="shared" si="2"/>
        <v>39478</v>
      </c>
      <c r="L64" s="6"/>
    </row>
    <row r="65" spans="1:12" x14ac:dyDescent="0.25">
      <c r="A65" s="1" t="s">
        <v>197</v>
      </c>
      <c r="B65" s="2">
        <v>1.1100000000000001</v>
      </c>
      <c r="C65" s="7">
        <f>IF(C64&gt;0,C64+1,IF(A65='Berekening Huurwaarborg'!$C$6,1,0))</f>
        <v>34</v>
      </c>
      <c r="D65" s="7">
        <f>IF(A65='Berekening Huurwaarborg'!$C$8,1,0)</f>
        <v>0</v>
      </c>
      <c r="E65" s="8">
        <f>IF(C65&gt;0,IF(C65=1,'Berekening Huurwaarborg'!$B$4*B65/$M$3/100,H65*B65/$M$3/100),0)*IF(AND(C65=1,D65&lt;&gt;1),'Berekening Huurwaarborg'!$F$6,IF(D65=1,'Berekening Huurwaarborg'!$F$8,1))</f>
        <v>1.7138059224482518</v>
      </c>
      <c r="F65" s="12">
        <f>IF(C65=1,'Berekening Huurwaarborg'!$B$4+E65,IF(C65&gt;1,F64+E65,F64))</f>
        <v>1856.2062109414071</v>
      </c>
      <c r="G65" s="9">
        <f t="shared" si="0"/>
        <v>2</v>
      </c>
      <c r="H65" s="11">
        <f>IF(C65=1,'Berekening Huurwaarborg'!$B$4,IF(G65=1,F64,H64))</f>
        <v>1852.7631594035156</v>
      </c>
      <c r="I65" s="30">
        <f t="shared" si="1"/>
        <v>39479</v>
      </c>
      <c r="J65" s="30">
        <f t="shared" si="2"/>
        <v>39507</v>
      </c>
      <c r="L65" s="6"/>
    </row>
    <row r="66" spans="1:12" x14ac:dyDescent="0.25">
      <c r="A66" s="1" t="s">
        <v>198</v>
      </c>
      <c r="B66" s="2">
        <v>1.1000000000000001</v>
      </c>
      <c r="C66" s="7">
        <f>IF(C65&gt;0,C65+1,IF(A66='Berekening Huurwaarborg'!$C$6,1,0))</f>
        <v>35</v>
      </c>
      <c r="D66" s="7">
        <f>IF(A66='Berekening Huurwaarborg'!$C$8,1,0)</f>
        <v>0</v>
      </c>
      <c r="E66" s="8">
        <f>IF(C66&gt;0,IF(C66=1,'Berekening Huurwaarborg'!$B$4*B66/$M$3/100,H66*B66/$M$3/100),0)*IF(AND(C66=1,D66&lt;&gt;1),'Berekening Huurwaarborg'!$F$6,IF(D66=1,'Berekening Huurwaarborg'!$F$8,1))</f>
        <v>1.6983662294532227</v>
      </c>
      <c r="F66" s="12">
        <f>IF(C66=1,'Berekening Huurwaarborg'!$B$4+E66,IF(C66&gt;1,F65+E66,F65))</f>
        <v>1857.9045771708604</v>
      </c>
      <c r="G66" s="9">
        <f t="shared" si="0"/>
        <v>3</v>
      </c>
      <c r="H66" s="11">
        <f>IF(C66=1,'Berekening Huurwaarborg'!$B$4,IF(G66=1,F65,H65))</f>
        <v>1852.7631594035156</v>
      </c>
      <c r="I66" s="30">
        <f t="shared" si="1"/>
        <v>39508</v>
      </c>
      <c r="J66" s="30">
        <f t="shared" si="2"/>
        <v>39538</v>
      </c>
      <c r="L66" s="6"/>
    </row>
    <row r="67" spans="1:12" x14ac:dyDescent="0.25">
      <c r="A67" s="1" t="s">
        <v>199</v>
      </c>
      <c r="B67" s="2">
        <v>1.08</v>
      </c>
      <c r="C67" s="7">
        <f>IF(C66&gt;0,C66+1,IF(A67='Berekening Huurwaarborg'!$C$6,1,0))</f>
        <v>36</v>
      </c>
      <c r="D67" s="7">
        <f>IF(A67='Berekening Huurwaarborg'!$C$8,1,0)</f>
        <v>0</v>
      </c>
      <c r="E67" s="8">
        <f>IF(C67&gt;0,IF(C67=1,'Berekening Huurwaarborg'!$B$4*B67/$M$3/100,H67*B67/$M$3/100),0)*IF(AND(C67=1,D67&lt;&gt;1),'Berekening Huurwaarborg'!$F$6,IF(D67=1,'Berekening Huurwaarborg'!$F$8,1))</f>
        <v>1.6674868434631642</v>
      </c>
      <c r="F67" s="12">
        <f>IF(C67=1,'Berekening Huurwaarborg'!$B$4+E67,IF(C67&gt;1,F66+E67,F66))</f>
        <v>1859.5720640143236</v>
      </c>
      <c r="G67" s="9">
        <f t="shared" si="0"/>
        <v>4</v>
      </c>
      <c r="H67" s="11">
        <f>IF(C67=1,'Berekening Huurwaarborg'!$B$4,IF(G67=1,F66,H66))</f>
        <v>1852.7631594035156</v>
      </c>
      <c r="I67" s="30">
        <f t="shared" si="1"/>
        <v>39539</v>
      </c>
      <c r="J67" s="30">
        <f t="shared" si="2"/>
        <v>39568</v>
      </c>
      <c r="L67" s="6"/>
    </row>
    <row r="68" spans="1:12" x14ac:dyDescent="0.25">
      <c r="A68" s="1" t="s">
        <v>200</v>
      </c>
      <c r="B68" s="2">
        <v>1.01</v>
      </c>
      <c r="C68" s="7">
        <f>IF(C67&gt;0,C67+1,IF(A68='Berekening Huurwaarborg'!$C$6,1,0))</f>
        <v>37</v>
      </c>
      <c r="D68" s="7">
        <f>IF(A68='Berekening Huurwaarborg'!$C$8,1,0)</f>
        <v>0</v>
      </c>
      <c r="E68" s="8">
        <f>IF(C68&gt;0,IF(C68=1,'Berekening Huurwaarborg'!$B$4*B68/$M$3/100,H68*B68/$M$3/100),0)*IF(AND(C68=1,D68&lt;&gt;1),'Berekening Huurwaarborg'!$F$6,IF(D68=1,'Berekening Huurwaarborg'!$F$8,1))</f>
        <v>1.5594089924979591</v>
      </c>
      <c r="F68" s="12">
        <f>IF(C68=1,'Berekening Huurwaarborg'!$B$4+E68,IF(C68&gt;1,F67+E68,F67))</f>
        <v>1861.1314730068216</v>
      </c>
      <c r="G68" s="9">
        <f t="shared" si="0"/>
        <v>5</v>
      </c>
      <c r="H68" s="11">
        <f>IF(C68=1,'Berekening Huurwaarborg'!$B$4,IF(G68=1,F67,H67))</f>
        <v>1852.7631594035156</v>
      </c>
      <c r="I68" s="30">
        <f t="shared" si="1"/>
        <v>39569</v>
      </c>
      <c r="J68" s="30">
        <f t="shared" si="2"/>
        <v>39599</v>
      </c>
      <c r="L68" s="6"/>
    </row>
    <row r="69" spans="1:12" x14ac:dyDescent="0.25">
      <c r="A69" s="1" t="s">
        <v>201</v>
      </c>
      <c r="B69" s="2">
        <v>1.01</v>
      </c>
      <c r="C69" s="7">
        <f>IF(C68&gt;0,C68+1,IF(A69='Berekening Huurwaarborg'!$C$6,1,0))</f>
        <v>38</v>
      </c>
      <c r="D69" s="7">
        <f>IF(A69='Berekening Huurwaarborg'!$C$8,1,0)</f>
        <v>0</v>
      </c>
      <c r="E69" s="8">
        <f>IF(C69&gt;0,IF(C69=1,'Berekening Huurwaarborg'!$B$4*B69/$M$3/100,H69*B69/$M$3/100),0)*IF(AND(C69=1,D69&lt;&gt;1),'Berekening Huurwaarborg'!$F$6,IF(D69=1,'Berekening Huurwaarborg'!$F$8,1))</f>
        <v>1.5594089924979591</v>
      </c>
      <c r="F69" s="12">
        <f>IF(C69=1,'Berekening Huurwaarborg'!$B$4+E69,IF(C69&gt;1,F68+E69,F68))</f>
        <v>1862.6908819993196</v>
      </c>
      <c r="G69" s="9">
        <f t="shared" si="0"/>
        <v>6</v>
      </c>
      <c r="H69" s="11">
        <f>IF(C69=1,'Berekening Huurwaarborg'!$B$4,IF(G69=1,F68,H68))</f>
        <v>1852.7631594035156</v>
      </c>
      <c r="I69" s="30">
        <f t="shared" si="1"/>
        <v>39600</v>
      </c>
      <c r="J69" s="30">
        <f t="shared" si="2"/>
        <v>39629</v>
      </c>
      <c r="L69" s="6"/>
    </row>
    <row r="70" spans="1:12" x14ac:dyDescent="0.25">
      <c r="A70" s="1" t="s">
        <v>202</v>
      </c>
      <c r="B70" s="2">
        <v>0.99</v>
      </c>
      <c r="C70" s="7">
        <f>IF(C69&gt;0,C69+1,IF(A70='Berekening Huurwaarborg'!$C$6,1,0))</f>
        <v>39</v>
      </c>
      <c r="D70" s="7">
        <f>IF(A70='Berekening Huurwaarborg'!$C$8,1,0)</f>
        <v>0</v>
      </c>
      <c r="E70" s="8">
        <f>IF(C70&gt;0,IF(C70=1,'Berekening Huurwaarborg'!$B$4*B70/$M$3/100,H70*B70/$M$3/100),0)*IF(AND(C70=1,D70&lt;&gt;1),'Berekening Huurwaarborg'!$F$6,IF(D70=1,'Berekening Huurwaarborg'!$F$8,1))</f>
        <v>1.5285296065079004</v>
      </c>
      <c r="F70" s="12">
        <f>IF(C70=1,'Berekening Huurwaarborg'!$B$4+E70,IF(C70&gt;1,F69+E70,F69))</f>
        <v>1864.2194116058274</v>
      </c>
      <c r="G70" s="9">
        <f t="shared" ref="G70:G133" si="3">VALUE(RIGHT( A70, LEN( A70) - SEARCH( "M", A70 ) ))</f>
        <v>7</v>
      </c>
      <c r="H70" s="11">
        <f>IF(C70=1,'Berekening Huurwaarborg'!$B$4,IF(G70=1,F69,H69))</f>
        <v>1852.7631594035156</v>
      </c>
      <c r="I70" s="30">
        <f t="shared" ref="I70:I133" si="4">DATE(LEFT(A70,4),RIGHT(A70,LEN(A70)-5),1)</f>
        <v>39630</v>
      </c>
      <c r="J70" s="30">
        <f t="shared" ref="J70:J133" si="5">EOMONTH(I70,0)</f>
        <v>39660</v>
      </c>
      <c r="L70" s="6"/>
    </row>
    <row r="71" spans="1:12" x14ac:dyDescent="0.25">
      <c r="A71" s="1" t="s">
        <v>203</v>
      </c>
      <c r="B71" s="2">
        <v>1.07</v>
      </c>
      <c r="C71" s="7">
        <f>IF(C70&gt;0,C70+1,IF(A71='Berekening Huurwaarborg'!$C$6,1,0))</f>
        <v>40</v>
      </c>
      <c r="D71" s="7">
        <f>IF(A71='Berekening Huurwaarborg'!$C$8,1,0)</f>
        <v>0</v>
      </c>
      <c r="E71" s="8">
        <f>IF(C71&gt;0,IF(C71=1,'Berekening Huurwaarborg'!$B$4*B71/$M$3/100,H71*B71/$M$3/100),0)*IF(AND(C71=1,D71&lt;&gt;1),'Berekening Huurwaarborg'!$F$6,IF(D71=1,'Berekening Huurwaarborg'!$F$8,1))</f>
        <v>1.6520471504681347</v>
      </c>
      <c r="F71" s="12">
        <f>IF(C71=1,'Berekening Huurwaarborg'!$B$4+E71,IF(C71&gt;1,F70+E71,F70))</f>
        <v>1865.8714587562956</v>
      </c>
      <c r="G71" s="9">
        <f t="shared" si="3"/>
        <v>8</v>
      </c>
      <c r="H71" s="11">
        <f>IF(C71=1,'Berekening Huurwaarborg'!$B$4,IF(G71=1,F70,H70))</f>
        <v>1852.7631594035156</v>
      </c>
      <c r="I71" s="30">
        <f t="shared" si="4"/>
        <v>39661</v>
      </c>
      <c r="J71" s="30">
        <f t="shared" si="5"/>
        <v>39691</v>
      </c>
      <c r="L71" s="6"/>
    </row>
    <row r="72" spans="1:12" x14ac:dyDescent="0.25">
      <c r="A72" s="1" t="s">
        <v>204</v>
      </c>
      <c r="B72" s="2">
        <v>1.1299999999999999</v>
      </c>
      <c r="C72" s="7">
        <f>IF(C71&gt;0,C71+1,IF(A72='Berekening Huurwaarborg'!$C$6,1,0))</f>
        <v>41</v>
      </c>
      <c r="D72" s="7">
        <f>IF(A72='Berekening Huurwaarborg'!$C$8,1,0)</f>
        <v>0</v>
      </c>
      <c r="E72" s="8">
        <f>IF(C72&gt;0,IF(C72=1,'Berekening Huurwaarborg'!$B$4*B72/$M$3/100,H72*B72/$M$3/100),0)*IF(AND(C72=1,D72&lt;&gt;1),'Berekening Huurwaarborg'!$F$6,IF(D72=1,'Berekening Huurwaarborg'!$F$8,1))</f>
        <v>1.7446853084383103</v>
      </c>
      <c r="F72" s="12">
        <f>IF(C72=1,'Berekening Huurwaarborg'!$B$4+E72,IF(C72&gt;1,F71+E72,F71))</f>
        <v>1867.616144064734</v>
      </c>
      <c r="G72" s="9">
        <f t="shared" si="3"/>
        <v>9</v>
      </c>
      <c r="H72" s="11">
        <f>IF(C72=1,'Berekening Huurwaarborg'!$B$4,IF(G72=1,F71,H71))</f>
        <v>1852.7631594035156</v>
      </c>
      <c r="I72" s="30">
        <f t="shared" si="4"/>
        <v>39692</v>
      </c>
      <c r="J72" s="30">
        <f t="shared" si="5"/>
        <v>39721</v>
      </c>
      <c r="L72" s="6"/>
    </row>
    <row r="73" spans="1:12" x14ac:dyDescent="0.25">
      <c r="A73" s="1" t="s">
        <v>205</v>
      </c>
      <c r="B73" s="2">
        <v>1.0900000000000001</v>
      </c>
      <c r="C73" s="7">
        <f>IF(C72&gt;0,C72+1,IF(A73='Berekening Huurwaarborg'!$C$6,1,0))</f>
        <v>42</v>
      </c>
      <c r="D73" s="7">
        <f>IF(A73='Berekening Huurwaarborg'!$C$8,1,0)</f>
        <v>0</v>
      </c>
      <c r="E73" s="8">
        <f>IF(C73&gt;0,IF(C73=1,'Berekening Huurwaarborg'!$B$4*B73/$M$3/100,H73*B73/$M$3/100),0)*IF(AND(C73=1,D73&lt;&gt;1),'Berekening Huurwaarborg'!$F$6,IF(D73=1,'Berekening Huurwaarborg'!$F$8,1))</f>
        <v>1.6829265364581933</v>
      </c>
      <c r="F73" s="12">
        <f>IF(C73=1,'Berekening Huurwaarborg'!$B$4+E73,IF(C73&gt;1,F72+E73,F72))</f>
        <v>1869.2990706011922</v>
      </c>
      <c r="G73" s="9">
        <f t="shared" si="3"/>
        <v>10</v>
      </c>
      <c r="H73" s="11">
        <f>IF(C73=1,'Berekening Huurwaarborg'!$B$4,IF(G73=1,F72,H72))</f>
        <v>1852.7631594035156</v>
      </c>
      <c r="I73" s="30">
        <f t="shared" si="4"/>
        <v>39722</v>
      </c>
      <c r="J73" s="30">
        <f t="shared" si="5"/>
        <v>39752</v>
      </c>
      <c r="L73" s="6"/>
    </row>
    <row r="74" spans="1:12" x14ac:dyDescent="0.25">
      <c r="A74" s="1" t="s">
        <v>206</v>
      </c>
      <c r="B74" s="2">
        <v>0.95</v>
      </c>
      <c r="C74" s="7">
        <f>IF(C73&gt;0,C73+1,IF(A74='Berekening Huurwaarborg'!$C$6,1,0))</f>
        <v>43</v>
      </c>
      <c r="D74" s="7">
        <f>IF(A74='Berekening Huurwaarborg'!$C$8,1,0)</f>
        <v>0</v>
      </c>
      <c r="E74" s="8">
        <f>IF(C74&gt;0,IF(C74=1,'Berekening Huurwaarborg'!$B$4*B74/$M$3/100,H74*B74/$M$3/100),0)*IF(AND(C74=1,D74&lt;&gt;1),'Berekening Huurwaarborg'!$F$6,IF(D74=1,'Berekening Huurwaarborg'!$F$8,1))</f>
        <v>1.466770834527783</v>
      </c>
      <c r="F74" s="12">
        <f>IF(C74=1,'Berekening Huurwaarborg'!$B$4+E74,IF(C74&gt;1,F73+E74,F73))</f>
        <v>1870.7658414357199</v>
      </c>
      <c r="G74" s="9">
        <f t="shared" si="3"/>
        <v>11</v>
      </c>
      <c r="H74" s="11">
        <f>IF(C74=1,'Berekening Huurwaarborg'!$B$4,IF(G74=1,F73,H73))</f>
        <v>1852.7631594035156</v>
      </c>
      <c r="I74" s="30">
        <f t="shared" si="4"/>
        <v>39753</v>
      </c>
      <c r="J74" s="30">
        <f t="shared" si="5"/>
        <v>39782</v>
      </c>
      <c r="L74" s="6"/>
    </row>
    <row r="75" spans="1:12" x14ac:dyDescent="0.25">
      <c r="A75" s="1" t="s">
        <v>207</v>
      </c>
      <c r="B75" s="2">
        <v>0.79</v>
      </c>
      <c r="C75" s="7">
        <f>IF(C74&gt;0,C74+1,IF(A75='Berekening Huurwaarborg'!$C$6,1,0))</f>
        <v>44</v>
      </c>
      <c r="D75" s="7">
        <f>IF(A75='Berekening Huurwaarborg'!$C$8,1,0)</f>
        <v>0</v>
      </c>
      <c r="E75" s="8">
        <f>IF(C75&gt;0,IF(C75=1,'Berekening Huurwaarborg'!$B$4*B75/$M$3/100,H75*B75/$M$3/100),0)*IF(AND(C75=1,D75&lt;&gt;1),'Berekening Huurwaarborg'!$F$6,IF(D75=1,'Berekening Huurwaarborg'!$F$8,1))</f>
        <v>1.2197357466073147</v>
      </c>
      <c r="F75" s="12">
        <f>IF(C75=1,'Berekening Huurwaarborg'!$B$4+E75,IF(C75&gt;1,F74+E75,F74))</f>
        <v>1871.9855771823272</v>
      </c>
      <c r="G75" s="9">
        <f t="shared" si="3"/>
        <v>12</v>
      </c>
      <c r="H75" s="11">
        <f>IF(C75=1,'Berekening Huurwaarborg'!$B$4,IF(G75=1,F74,H74))</f>
        <v>1852.7631594035156</v>
      </c>
      <c r="I75" s="30">
        <f t="shared" si="4"/>
        <v>39783</v>
      </c>
      <c r="J75" s="30">
        <f t="shared" si="5"/>
        <v>39813</v>
      </c>
      <c r="L75" s="6"/>
    </row>
    <row r="76" spans="1:12" x14ac:dyDescent="0.25">
      <c r="A76" s="1" t="s">
        <v>0</v>
      </c>
      <c r="B76" s="2">
        <v>0.73</v>
      </c>
      <c r="C76" s="7">
        <f>IF(C75&gt;0,C75+1,IF(A76='Berekening Huurwaarborg'!$C$6,1,0))</f>
        <v>45</v>
      </c>
      <c r="D76" s="7">
        <f>IF(A76='Berekening Huurwaarborg'!$C$8,1,0)</f>
        <v>0</v>
      </c>
      <c r="E76" s="8">
        <f>IF(C76&gt;0,IF(C76=1,'Berekening Huurwaarborg'!$B$4*B76/$M$3/100,H76*B76/$M$3/100),0)*IF(AND(C76=1,D76&lt;&gt;1),'Berekening Huurwaarborg'!$F$6,IF(D76=1,'Berekening Huurwaarborg'!$F$8,1))</f>
        <v>1.1387912261192492</v>
      </c>
      <c r="F76" s="12">
        <f>IF(C76=1,'Berekening Huurwaarborg'!$B$4+E76,IF(C76&gt;1,F75+E76,F75))</f>
        <v>1873.1243684084466</v>
      </c>
      <c r="G76" s="9">
        <f t="shared" si="3"/>
        <v>1</v>
      </c>
      <c r="H76" s="11">
        <f>IF(C76=1,'Berekening Huurwaarborg'!$B$4,IF(G76=1,F75,H75))</f>
        <v>1871.9855771823272</v>
      </c>
      <c r="I76" s="30">
        <f t="shared" si="4"/>
        <v>39814</v>
      </c>
      <c r="J76" s="30">
        <f t="shared" si="5"/>
        <v>39844</v>
      </c>
    </row>
    <row r="77" spans="1:12" x14ac:dyDescent="0.25">
      <c r="A77" s="1" t="s">
        <v>1</v>
      </c>
      <c r="B77" s="2">
        <v>0.7</v>
      </c>
      <c r="C77" s="7">
        <f>IF(C76&gt;0,C76+1,IF(A77='Berekening Huurwaarborg'!$C$6,1,0))</f>
        <v>46</v>
      </c>
      <c r="D77" s="7">
        <f>IF(A77='Berekening Huurwaarborg'!$C$8,1,0)</f>
        <v>0</v>
      </c>
      <c r="E77" s="8">
        <f>IF(C77&gt;0,IF(C77=1,'Berekening Huurwaarborg'!$B$4*B77/$M$3/100,H77*B77/$M$3/100),0)*IF(AND(C77=1,D77&lt;&gt;1),'Berekening Huurwaarborg'!$F$6,IF(D77=1,'Berekening Huurwaarborg'!$F$8,1))</f>
        <v>1.0919915866896908</v>
      </c>
      <c r="F77" s="12">
        <f>IF(C77=1,'Berekening Huurwaarborg'!$B$4+E77,IF(C77&gt;1,F76+E77,F76))</f>
        <v>1874.2163599951364</v>
      </c>
      <c r="G77" s="9">
        <f t="shared" si="3"/>
        <v>2</v>
      </c>
      <c r="H77" s="11">
        <f>IF(C77=1,'Berekening Huurwaarborg'!$B$4,IF(G77=1,F76,H76))</f>
        <v>1871.9855771823272</v>
      </c>
      <c r="I77" s="30">
        <f t="shared" si="4"/>
        <v>39845</v>
      </c>
      <c r="J77" s="30">
        <f t="shared" si="5"/>
        <v>39872</v>
      </c>
    </row>
    <row r="78" spans="1:12" x14ac:dyDescent="0.25">
      <c r="A78" s="1" t="s">
        <v>2</v>
      </c>
      <c r="B78" s="2">
        <v>0.65</v>
      </c>
      <c r="C78" s="7">
        <f>IF(C77&gt;0,C77+1,IF(A78='Berekening Huurwaarborg'!$C$6,1,0))</f>
        <v>47</v>
      </c>
      <c r="D78" s="7">
        <f>IF(A78='Berekening Huurwaarborg'!$C$8,1,0)</f>
        <v>0</v>
      </c>
      <c r="E78" s="8">
        <f>IF(C78&gt;0,IF(C78=1,'Berekening Huurwaarborg'!$B$4*B78/$M$3/100,H78*B78/$M$3/100),0)*IF(AND(C78=1,D78&lt;&gt;1),'Berekening Huurwaarborg'!$F$6,IF(D78=1,'Berekening Huurwaarborg'!$F$8,1))</f>
        <v>1.0139921876404272</v>
      </c>
      <c r="F78" s="12">
        <f>IF(C78=1,'Berekening Huurwaarborg'!$B$4+E78,IF(C78&gt;1,F77+E78,F77))</f>
        <v>1875.2303521827769</v>
      </c>
      <c r="G78" s="9">
        <f t="shared" si="3"/>
        <v>3</v>
      </c>
      <c r="H78" s="11">
        <f>IF(C78=1,'Berekening Huurwaarborg'!$B$4,IF(G78=1,F77,H77))</f>
        <v>1871.9855771823272</v>
      </c>
      <c r="I78" s="30">
        <f t="shared" si="4"/>
        <v>39873</v>
      </c>
      <c r="J78" s="30">
        <f t="shared" si="5"/>
        <v>39903</v>
      </c>
    </row>
    <row r="79" spans="1:12" x14ac:dyDescent="0.25">
      <c r="A79" s="1" t="s">
        <v>3</v>
      </c>
      <c r="B79" s="2">
        <v>0.61</v>
      </c>
      <c r="C79" s="7">
        <f>IF(C78&gt;0,C78+1,IF(A79='Berekening Huurwaarborg'!$C$6,1,0))</f>
        <v>48</v>
      </c>
      <c r="D79" s="7">
        <f>IF(A79='Berekening Huurwaarborg'!$C$8,1,0)</f>
        <v>0</v>
      </c>
      <c r="E79" s="8">
        <f>IF(C79&gt;0,IF(C79=1,'Berekening Huurwaarborg'!$B$4*B79/$M$3/100,H79*B79/$M$3/100),0)*IF(AND(C79=1,D79&lt;&gt;1),'Berekening Huurwaarborg'!$F$6,IF(D79=1,'Berekening Huurwaarborg'!$F$8,1))</f>
        <v>0.95159266840101642</v>
      </c>
      <c r="F79" s="12">
        <f>IF(C79=1,'Berekening Huurwaarborg'!$B$4+E79,IF(C79&gt;1,F78+E79,F78))</f>
        <v>1876.1819448511778</v>
      </c>
      <c r="G79" s="9">
        <f t="shared" si="3"/>
        <v>4</v>
      </c>
      <c r="H79" s="11">
        <f>IF(C79=1,'Berekening Huurwaarborg'!$B$4,IF(G79=1,F78,H78))</f>
        <v>1871.9855771823272</v>
      </c>
      <c r="I79" s="30">
        <f t="shared" si="4"/>
        <v>39904</v>
      </c>
      <c r="J79" s="30">
        <f t="shared" si="5"/>
        <v>39933</v>
      </c>
    </row>
    <row r="80" spans="1:12" x14ac:dyDescent="0.25">
      <c r="A80" s="1" t="s">
        <v>4</v>
      </c>
      <c r="B80" s="2">
        <v>0.53</v>
      </c>
      <c r="C80" s="7">
        <f>IF(C79&gt;0,C79+1,IF(A80='Berekening Huurwaarborg'!$C$6,1,0))</f>
        <v>49</v>
      </c>
      <c r="D80" s="7">
        <f>IF(A80='Berekening Huurwaarborg'!$C$8,1,0)</f>
        <v>0</v>
      </c>
      <c r="E80" s="8">
        <f>IF(C80&gt;0,IF(C80=1,'Berekening Huurwaarborg'!$B$4*B80/$M$3/100,H80*B80/$M$3/100),0)*IF(AND(C80=1,D80&lt;&gt;1),'Berekening Huurwaarborg'!$F$6,IF(D80=1,'Berekening Huurwaarborg'!$F$8,1))</f>
        <v>0.82679362992219452</v>
      </c>
      <c r="F80" s="12">
        <f>IF(C80=1,'Berekening Huurwaarborg'!$B$4+E80,IF(C80&gt;1,F79+E80,F79))</f>
        <v>1877.0087384811</v>
      </c>
      <c r="G80" s="9">
        <f t="shared" si="3"/>
        <v>5</v>
      </c>
      <c r="H80" s="11">
        <f>IF(C80=1,'Berekening Huurwaarborg'!$B$4,IF(G80=1,F79,H79))</f>
        <v>1871.9855771823272</v>
      </c>
      <c r="I80" s="30">
        <f t="shared" si="4"/>
        <v>39934</v>
      </c>
      <c r="J80" s="30">
        <f t="shared" si="5"/>
        <v>39964</v>
      </c>
    </row>
    <row r="81" spans="1:10" x14ac:dyDescent="0.25">
      <c r="A81" s="1" t="s">
        <v>5</v>
      </c>
      <c r="B81" s="2">
        <v>0.51</v>
      </c>
      <c r="C81" s="7">
        <f>IF(C80&gt;0,C80+1,IF(A81='Berekening Huurwaarborg'!$C$6,1,0))</f>
        <v>50</v>
      </c>
      <c r="D81" s="7">
        <f>IF(A81='Berekening Huurwaarborg'!$C$8,1,0)</f>
        <v>0</v>
      </c>
      <c r="E81" s="8">
        <f>IF(C81&gt;0,IF(C81=1,'Berekening Huurwaarborg'!$B$4*B81/$M$3/100,H81*B81/$M$3/100),0)*IF(AND(C81=1,D81&lt;&gt;1),'Berekening Huurwaarborg'!$F$6,IF(D81=1,'Berekening Huurwaarborg'!$F$8,1))</f>
        <v>0.79559387030248918</v>
      </c>
      <c r="F81" s="12">
        <f>IF(C81=1,'Berekening Huurwaarborg'!$B$4+E81,IF(C81&gt;1,F80+E81,F80))</f>
        <v>1877.8043323514025</v>
      </c>
      <c r="G81" s="9">
        <f t="shared" si="3"/>
        <v>6</v>
      </c>
      <c r="H81" s="11">
        <f>IF(C81=1,'Berekening Huurwaarborg'!$B$4,IF(G81=1,F80,H80))</f>
        <v>1871.9855771823272</v>
      </c>
      <c r="I81" s="30">
        <f t="shared" si="4"/>
        <v>39965</v>
      </c>
      <c r="J81" s="30">
        <f t="shared" si="5"/>
        <v>39994</v>
      </c>
    </row>
    <row r="82" spans="1:10" x14ac:dyDescent="0.25">
      <c r="A82" s="1" t="s">
        <v>6</v>
      </c>
      <c r="B82" s="2">
        <v>0.41</v>
      </c>
      <c r="C82" s="7">
        <f>IF(C81&gt;0,C81+1,IF(A82='Berekening Huurwaarborg'!$C$6,1,0))</f>
        <v>51</v>
      </c>
      <c r="D82" s="7">
        <f>IF(A82='Berekening Huurwaarborg'!$C$8,1,0)</f>
        <v>0</v>
      </c>
      <c r="E82" s="8">
        <f>IF(C82&gt;0,IF(C82=1,'Berekening Huurwaarborg'!$B$4*B82/$M$3/100,H82*B82/$M$3/100),0)*IF(AND(C82=1,D82&lt;&gt;1),'Berekening Huurwaarborg'!$F$6,IF(D82=1,'Berekening Huurwaarborg'!$F$8,1))</f>
        <v>0.63959507220396172</v>
      </c>
      <c r="F82" s="12">
        <f>IF(C82=1,'Berekening Huurwaarborg'!$B$4+E82,IF(C82&gt;1,F81+E82,F81))</f>
        <v>1878.4439274236065</v>
      </c>
      <c r="G82" s="9">
        <f t="shared" si="3"/>
        <v>7</v>
      </c>
      <c r="H82" s="11">
        <f>IF(C82=1,'Berekening Huurwaarborg'!$B$4,IF(G82=1,F81,H81))</f>
        <v>1871.9855771823272</v>
      </c>
      <c r="I82" s="30">
        <f t="shared" si="4"/>
        <v>39995</v>
      </c>
      <c r="J82" s="30">
        <f t="shared" si="5"/>
        <v>40025</v>
      </c>
    </row>
    <row r="83" spans="1:10" x14ac:dyDescent="0.25">
      <c r="A83" s="1" t="s">
        <v>7</v>
      </c>
      <c r="B83" s="2">
        <v>0.42</v>
      </c>
      <c r="C83" s="7">
        <f>IF(C82&gt;0,C82+1,IF(A83='Berekening Huurwaarborg'!$C$6,1,0))</f>
        <v>52</v>
      </c>
      <c r="D83" s="7">
        <f>IF(A83='Berekening Huurwaarborg'!$C$8,1,0)</f>
        <v>0</v>
      </c>
      <c r="E83" s="8">
        <f>IF(C83&gt;0,IF(C83=1,'Berekening Huurwaarborg'!$B$4*B83/$M$3/100,H83*B83/$M$3/100),0)*IF(AND(C83=1,D83&lt;&gt;1),'Berekening Huurwaarborg'!$F$6,IF(D83=1,'Berekening Huurwaarborg'!$F$8,1))</f>
        <v>0.6551949520138145</v>
      </c>
      <c r="F83" s="12">
        <f>IF(C83=1,'Berekening Huurwaarborg'!$B$4+E83,IF(C83&gt;1,F82+E83,F82))</f>
        <v>1879.0991223756203</v>
      </c>
      <c r="G83" s="9">
        <f t="shared" si="3"/>
        <v>8</v>
      </c>
      <c r="H83" s="11">
        <f>IF(C83=1,'Berekening Huurwaarborg'!$B$4,IF(G83=1,F82,H82))</f>
        <v>1871.9855771823272</v>
      </c>
      <c r="I83" s="30">
        <f t="shared" si="4"/>
        <v>40026</v>
      </c>
      <c r="J83" s="30">
        <f t="shared" si="5"/>
        <v>40056</v>
      </c>
    </row>
    <row r="84" spans="1:10" x14ac:dyDescent="0.25">
      <c r="A84" s="1" t="s">
        <v>8</v>
      </c>
      <c r="B84" s="2">
        <v>0.36</v>
      </c>
      <c r="C84" s="7">
        <f>IF(C83&gt;0,C83+1,IF(A84='Berekening Huurwaarborg'!$C$6,1,0))</f>
        <v>53</v>
      </c>
      <c r="D84" s="7">
        <f>IF(A84='Berekening Huurwaarborg'!$C$8,1,0)</f>
        <v>0</v>
      </c>
      <c r="E84" s="8">
        <f>IF(C84&gt;0,IF(C84=1,'Berekening Huurwaarborg'!$B$4*B84/$M$3/100,H84*B84/$M$3/100),0)*IF(AND(C84=1,D84&lt;&gt;1),'Berekening Huurwaarborg'!$F$6,IF(D84=1,'Berekening Huurwaarborg'!$F$8,1))</f>
        <v>0.56159567315469816</v>
      </c>
      <c r="F84" s="12">
        <f>IF(C84=1,'Berekening Huurwaarborg'!$B$4+E84,IF(C84&gt;1,F83+E84,F83))</f>
        <v>1879.6607180487749</v>
      </c>
      <c r="G84" s="9">
        <f t="shared" si="3"/>
        <v>9</v>
      </c>
      <c r="H84" s="11">
        <f>IF(C84=1,'Berekening Huurwaarborg'!$B$4,IF(G84=1,F83,H83))</f>
        <v>1871.9855771823272</v>
      </c>
      <c r="I84" s="30">
        <f t="shared" si="4"/>
        <v>40057</v>
      </c>
      <c r="J84" s="30">
        <f t="shared" si="5"/>
        <v>40086</v>
      </c>
    </row>
    <row r="85" spans="1:10" x14ac:dyDescent="0.25">
      <c r="A85" s="1" t="s">
        <v>9</v>
      </c>
      <c r="B85" s="2">
        <v>0.37</v>
      </c>
      <c r="C85" s="7">
        <f>IF(C84&gt;0,C84+1,IF(A85='Berekening Huurwaarborg'!$C$6,1,0))</f>
        <v>54</v>
      </c>
      <c r="D85" s="7">
        <f>IF(A85='Berekening Huurwaarborg'!$C$8,1,0)</f>
        <v>0</v>
      </c>
      <c r="E85" s="8">
        <f>IF(C85&gt;0,IF(C85=1,'Berekening Huurwaarborg'!$B$4*B85/$M$3/100,H85*B85/$M$3/100),0)*IF(AND(C85=1,D85&lt;&gt;1),'Berekening Huurwaarborg'!$F$6,IF(D85=1,'Berekening Huurwaarborg'!$F$8,1))</f>
        <v>0.57719555296455094</v>
      </c>
      <c r="F85" s="12">
        <f>IF(C85=1,'Berekening Huurwaarborg'!$B$4+E85,IF(C85&gt;1,F84+E85,F84))</f>
        <v>1880.2379136017394</v>
      </c>
      <c r="G85" s="9">
        <f t="shared" si="3"/>
        <v>10</v>
      </c>
      <c r="H85" s="11">
        <f>IF(C85=1,'Berekening Huurwaarborg'!$B$4,IF(G85=1,F84,H84))</f>
        <v>1871.9855771823272</v>
      </c>
      <c r="I85" s="30">
        <f t="shared" si="4"/>
        <v>40087</v>
      </c>
      <c r="J85" s="30">
        <f t="shared" si="5"/>
        <v>40117</v>
      </c>
    </row>
    <row r="86" spans="1:10" x14ac:dyDescent="0.25">
      <c r="A86" s="1" t="s">
        <v>10</v>
      </c>
      <c r="B86" s="2">
        <v>0.37</v>
      </c>
      <c r="C86" s="7">
        <f>IF(C85&gt;0,C85+1,IF(A86='Berekening Huurwaarborg'!$C$6,1,0))</f>
        <v>55</v>
      </c>
      <c r="D86" s="7">
        <f>IF(A86='Berekening Huurwaarborg'!$C$8,1,0)</f>
        <v>0</v>
      </c>
      <c r="E86" s="8">
        <f>IF(C86&gt;0,IF(C86=1,'Berekening Huurwaarborg'!$B$4*B86/$M$3/100,H86*B86/$M$3/100),0)*IF(AND(C86=1,D86&lt;&gt;1),'Berekening Huurwaarborg'!$F$6,IF(D86=1,'Berekening Huurwaarborg'!$F$8,1))</f>
        <v>0.57719555296455094</v>
      </c>
      <c r="F86" s="12">
        <f>IF(C86=1,'Berekening Huurwaarborg'!$B$4+E86,IF(C86&gt;1,F85+E86,F85))</f>
        <v>1880.8151091547038</v>
      </c>
      <c r="G86" s="9">
        <f t="shared" si="3"/>
        <v>11</v>
      </c>
      <c r="H86" s="11">
        <f>IF(C86=1,'Berekening Huurwaarborg'!$B$4,IF(G86=1,F85,H85))</f>
        <v>1871.9855771823272</v>
      </c>
      <c r="I86" s="30">
        <f t="shared" si="4"/>
        <v>40118</v>
      </c>
      <c r="J86" s="30">
        <f t="shared" si="5"/>
        <v>40147</v>
      </c>
    </row>
    <row r="87" spans="1:10" x14ac:dyDescent="0.25">
      <c r="A87" s="1" t="s">
        <v>11</v>
      </c>
      <c r="B87" s="2">
        <v>0.37</v>
      </c>
      <c r="C87" s="7">
        <f>IF(C86&gt;0,C86+1,IF(A87='Berekening Huurwaarborg'!$C$6,1,0))</f>
        <v>56</v>
      </c>
      <c r="D87" s="7">
        <f>IF(A87='Berekening Huurwaarborg'!$C$8,1,0)</f>
        <v>0</v>
      </c>
      <c r="E87" s="8">
        <f>IF(C87&gt;0,IF(C87=1,'Berekening Huurwaarborg'!$B$4*B87/$M$3/100,H87*B87/$M$3/100),0)*IF(AND(C87=1,D87&lt;&gt;1),'Berekening Huurwaarborg'!$F$6,IF(D87=1,'Berekening Huurwaarborg'!$F$8,1))</f>
        <v>0.57719555296455094</v>
      </c>
      <c r="F87" s="12">
        <f>IF(C87=1,'Berekening Huurwaarborg'!$B$4+E87,IF(C87&gt;1,F86+E87,F86))</f>
        <v>1881.3923047076682</v>
      </c>
      <c r="G87" s="9">
        <f t="shared" si="3"/>
        <v>12</v>
      </c>
      <c r="H87" s="11">
        <f>IF(C87=1,'Berekening Huurwaarborg'!$B$4,IF(G87=1,F86,H86))</f>
        <v>1871.9855771823272</v>
      </c>
      <c r="I87" s="30">
        <f t="shared" si="4"/>
        <v>40148</v>
      </c>
      <c r="J87" s="30">
        <f t="shared" si="5"/>
        <v>40178</v>
      </c>
    </row>
    <row r="88" spans="1:10" x14ac:dyDescent="0.25">
      <c r="A88" s="1" t="s">
        <v>12</v>
      </c>
      <c r="B88" s="2">
        <v>0.33</v>
      </c>
      <c r="C88" s="7">
        <f>IF(C87&gt;0,C87+1,IF(A88='Berekening Huurwaarborg'!$C$6,1,0))</f>
        <v>57</v>
      </c>
      <c r="D88" s="7">
        <f>IF(A88='Berekening Huurwaarborg'!$C$8,1,0)</f>
        <v>0</v>
      </c>
      <c r="E88" s="8">
        <f>IF(C88&gt;0,IF(C88=1,'Berekening Huurwaarborg'!$B$4*B88/$M$3/100,H88*B88/$M$3/100),0)*IF(AND(C88=1,D88&lt;&gt;1),'Berekening Huurwaarborg'!$F$6,IF(D88=1,'Berekening Huurwaarborg'!$F$8,1))</f>
        <v>0.51738288379460873</v>
      </c>
      <c r="F88" s="12">
        <f>IF(C88=1,'Berekening Huurwaarborg'!$B$4+E88,IF(C88&gt;1,F87+E88,F87))</f>
        <v>1881.9096875914629</v>
      </c>
      <c r="G88" s="9">
        <f t="shared" si="3"/>
        <v>1</v>
      </c>
      <c r="H88" s="11">
        <f>IF(C88=1,'Berekening Huurwaarborg'!$B$4,IF(G88=1,F87,H87))</f>
        <v>1881.3923047076682</v>
      </c>
      <c r="I88" s="30">
        <f t="shared" si="4"/>
        <v>40179</v>
      </c>
      <c r="J88" s="30">
        <f t="shared" si="5"/>
        <v>40209</v>
      </c>
    </row>
    <row r="89" spans="1:10" x14ac:dyDescent="0.25">
      <c r="A89" s="1" t="s">
        <v>13</v>
      </c>
      <c r="B89" s="2">
        <v>0.33</v>
      </c>
      <c r="C89" s="7">
        <f>IF(C88&gt;0,C88+1,IF(A89='Berekening Huurwaarborg'!$C$6,1,0))</f>
        <v>58</v>
      </c>
      <c r="D89" s="7">
        <f>IF(A89='Berekening Huurwaarborg'!$C$8,1,0)</f>
        <v>0</v>
      </c>
      <c r="E89" s="8">
        <f>IF(C89&gt;0,IF(C89=1,'Berekening Huurwaarborg'!$B$4*B89/$M$3/100,H89*B89/$M$3/100),0)*IF(AND(C89=1,D89&lt;&gt;1),'Berekening Huurwaarborg'!$F$6,IF(D89=1,'Berekening Huurwaarborg'!$F$8,1))</f>
        <v>0.51738288379460873</v>
      </c>
      <c r="F89" s="12">
        <f>IF(C89=1,'Berekening Huurwaarborg'!$B$4+E89,IF(C89&gt;1,F88+E89,F88))</f>
        <v>1882.4270704752576</v>
      </c>
      <c r="G89" s="9">
        <f t="shared" si="3"/>
        <v>2</v>
      </c>
      <c r="H89" s="11">
        <f>IF(C89=1,'Berekening Huurwaarborg'!$B$4,IF(G89=1,F88,H88))</f>
        <v>1881.3923047076682</v>
      </c>
      <c r="I89" s="30">
        <f t="shared" si="4"/>
        <v>40210</v>
      </c>
      <c r="J89" s="30">
        <f t="shared" si="5"/>
        <v>40237</v>
      </c>
    </row>
    <row r="90" spans="1:10" x14ac:dyDescent="0.25">
      <c r="A90" s="1" t="s">
        <v>14</v>
      </c>
      <c r="B90" s="2">
        <v>0.28000000000000003</v>
      </c>
      <c r="C90" s="7">
        <f>IF(C89&gt;0,C89+1,IF(A90='Berekening Huurwaarborg'!$C$6,1,0))</f>
        <v>59</v>
      </c>
      <c r="D90" s="7">
        <f>IF(A90='Berekening Huurwaarborg'!$C$8,1,0)</f>
        <v>0</v>
      </c>
      <c r="E90" s="8">
        <f>IF(C90&gt;0,IF(C90=1,'Berekening Huurwaarborg'!$B$4*B90/$M$3/100,H90*B90/$M$3/100),0)*IF(AND(C90=1,D90&lt;&gt;1),'Berekening Huurwaarborg'!$F$6,IF(D90=1,'Berekening Huurwaarborg'!$F$8,1))</f>
        <v>0.43899153776512262</v>
      </c>
      <c r="F90" s="12">
        <f>IF(C90=1,'Berekening Huurwaarborg'!$B$4+E90,IF(C90&gt;1,F89+E90,F89))</f>
        <v>1882.8660620130227</v>
      </c>
      <c r="G90" s="9">
        <f t="shared" si="3"/>
        <v>3</v>
      </c>
      <c r="H90" s="11">
        <f>IF(C90=1,'Berekening Huurwaarborg'!$B$4,IF(G90=1,F89,H89))</f>
        <v>1881.3923047076682</v>
      </c>
      <c r="I90" s="30">
        <f t="shared" si="4"/>
        <v>40238</v>
      </c>
      <c r="J90" s="30">
        <f t="shared" si="5"/>
        <v>40268</v>
      </c>
    </row>
    <row r="91" spans="1:10" x14ac:dyDescent="0.25">
      <c r="A91" s="1" t="s">
        <v>15</v>
      </c>
      <c r="B91" s="2">
        <v>0.32</v>
      </c>
      <c r="C91" s="7">
        <f>IF(C90&gt;0,C90+1,IF(A91='Berekening Huurwaarborg'!$C$6,1,0))</f>
        <v>60</v>
      </c>
      <c r="D91" s="7">
        <f>IF(A91='Berekening Huurwaarborg'!$C$8,1,0)</f>
        <v>0</v>
      </c>
      <c r="E91" s="8">
        <f>IF(C91&gt;0,IF(C91=1,'Berekening Huurwaarborg'!$B$4*B91/$M$3/100,H91*B91/$M$3/100),0)*IF(AND(C91=1,D91&lt;&gt;1),'Berekening Huurwaarborg'!$F$6,IF(D91=1,'Berekening Huurwaarborg'!$F$8,1))</f>
        <v>0.50170461458871152</v>
      </c>
      <c r="F91" s="12">
        <f>IF(C91=1,'Berekening Huurwaarborg'!$B$4+E91,IF(C91&gt;1,F90+E91,F90))</f>
        <v>1883.3677666276114</v>
      </c>
      <c r="G91" s="9">
        <f t="shared" si="3"/>
        <v>4</v>
      </c>
      <c r="H91" s="11">
        <f>IF(C91=1,'Berekening Huurwaarborg'!$B$4,IF(G91=1,F90,H90))</f>
        <v>1881.3923047076682</v>
      </c>
      <c r="I91" s="30">
        <f t="shared" si="4"/>
        <v>40269</v>
      </c>
      <c r="J91" s="30">
        <f t="shared" si="5"/>
        <v>40298</v>
      </c>
    </row>
    <row r="92" spans="1:10" x14ac:dyDescent="0.25">
      <c r="A92" s="1" t="s">
        <v>16</v>
      </c>
      <c r="B92" s="2">
        <v>0.26</v>
      </c>
      <c r="C92" s="7">
        <f>IF(C91&gt;0,C91+1,IF(A92='Berekening Huurwaarborg'!$C$6,1,0))</f>
        <v>61</v>
      </c>
      <c r="D92" s="7">
        <f>IF(A92='Berekening Huurwaarborg'!$C$8,1,0)</f>
        <v>0</v>
      </c>
      <c r="E92" s="8">
        <f>IF(C92&gt;0,IF(C92=1,'Berekening Huurwaarborg'!$B$4*B92/$M$3/100,H92*B92/$M$3/100),0)*IF(AND(C92=1,D92&lt;&gt;1),'Berekening Huurwaarborg'!$F$6,IF(D92=1,'Berekening Huurwaarborg'!$F$8,1))</f>
        <v>0.40763499935332809</v>
      </c>
      <c r="F92" s="12">
        <f>IF(C92=1,'Berekening Huurwaarborg'!$B$4+E92,IF(C92&gt;1,F91+E92,F91))</f>
        <v>1883.7754016269648</v>
      </c>
      <c r="G92" s="9">
        <f t="shared" si="3"/>
        <v>5</v>
      </c>
      <c r="H92" s="11">
        <f>IF(C92=1,'Berekening Huurwaarborg'!$B$4,IF(G92=1,F91,H91))</f>
        <v>1881.3923047076682</v>
      </c>
      <c r="I92" s="30">
        <f t="shared" si="4"/>
        <v>40299</v>
      </c>
      <c r="J92" s="30">
        <f t="shared" si="5"/>
        <v>40329</v>
      </c>
    </row>
    <row r="93" spans="1:10" x14ac:dyDescent="0.25">
      <c r="A93" s="1" t="s">
        <v>17</v>
      </c>
      <c r="B93" s="2">
        <v>0.31</v>
      </c>
      <c r="C93" s="7">
        <f>IF(C92&gt;0,C92+1,IF(A93='Berekening Huurwaarborg'!$C$6,1,0))</f>
        <v>62</v>
      </c>
      <c r="D93" s="7">
        <f>IF(A93='Berekening Huurwaarborg'!$C$8,1,0)</f>
        <v>0</v>
      </c>
      <c r="E93" s="8">
        <f>IF(C93&gt;0,IF(C93=1,'Berekening Huurwaarborg'!$B$4*B93/$M$3/100,H93*B93/$M$3/100),0)*IF(AND(C93=1,D93&lt;&gt;1),'Berekening Huurwaarborg'!$F$6,IF(D93=1,'Berekening Huurwaarborg'!$F$8,1))</f>
        <v>0.48602634538281431</v>
      </c>
      <c r="F93" s="12">
        <f>IF(C93=1,'Berekening Huurwaarborg'!$B$4+E93,IF(C93&gt;1,F92+E93,F92))</f>
        <v>1884.2614279723477</v>
      </c>
      <c r="G93" s="9">
        <f t="shared" si="3"/>
        <v>6</v>
      </c>
      <c r="H93" s="11">
        <f>IF(C93=1,'Berekening Huurwaarborg'!$B$4,IF(G93=1,F92,H92))</f>
        <v>1881.3923047076682</v>
      </c>
      <c r="I93" s="30">
        <f t="shared" si="4"/>
        <v>40330</v>
      </c>
      <c r="J93" s="30">
        <f t="shared" si="5"/>
        <v>40359</v>
      </c>
    </row>
    <row r="94" spans="1:10" x14ac:dyDescent="0.25">
      <c r="A94" s="1" t="s">
        <v>18</v>
      </c>
      <c r="B94" s="2">
        <v>0.32</v>
      </c>
      <c r="C94" s="7">
        <f>IF(C93&gt;0,C93+1,IF(A94='Berekening Huurwaarborg'!$C$6,1,0))</f>
        <v>63</v>
      </c>
      <c r="D94" s="7">
        <f>IF(A94='Berekening Huurwaarborg'!$C$8,1,0)</f>
        <v>0</v>
      </c>
      <c r="E94" s="8">
        <f>IF(C94&gt;0,IF(C94=1,'Berekening Huurwaarborg'!$B$4*B94/$M$3/100,H94*B94/$M$3/100),0)*IF(AND(C94=1,D94&lt;&gt;1),'Berekening Huurwaarborg'!$F$6,IF(D94=1,'Berekening Huurwaarborg'!$F$8,1))</f>
        <v>0.50170461458871152</v>
      </c>
      <c r="F94" s="12">
        <f>IF(C94=1,'Berekening Huurwaarborg'!$B$4+E94,IF(C94&gt;1,F93+E94,F93))</f>
        <v>1884.7631325869365</v>
      </c>
      <c r="G94" s="9">
        <f t="shared" si="3"/>
        <v>7</v>
      </c>
      <c r="H94" s="11">
        <f>IF(C94=1,'Berekening Huurwaarborg'!$B$4,IF(G94=1,F93,H93))</f>
        <v>1881.3923047076682</v>
      </c>
      <c r="I94" s="30">
        <f t="shared" si="4"/>
        <v>40360</v>
      </c>
      <c r="J94" s="30">
        <f t="shared" si="5"/>
        <v>40390</v>
      </c>
    </row>
    <row r="95" spans="1:10" x14ac:dyDescent="0.25">
      <c r="A95" s="1" t="s">
        <v>19</v>
      </c>
      <c r="B95" s="2">
        <v>0.33</v>
      </c>
      <c r="C95" s="7">
        <f>IF(C94&gt;0,C94+1,IF(A95='Berekening Huurwaarborg'!$C$6,1,0))</f>
        <v>64</v>
      </c>
      <c r="D95" s="7">
        <f>IF(A95='Berekening Huurwaarborg'!$C$8,1,0)</f>
        <v>0</v>
      </c>
      <c r="E95" s="8">
        <f>IF(C95&gt;0,IF(C95=1,'Berekening Huurwaarborg'!$B$4*B95/$M$3/100,H95*B95/$M$3/100),0)*IF(AND(C95=1,D95&lt;&gt;1),'Berekening Huurwaarborg'!$F$6,IF(D95=1,'Berekening Huurwaarborg'!$F$8,1))</f>
        <v>0.51738288379460873</v>
      </c>
      <c r="F95" s="12">
        <f>IF(C95=1,'Berekening Huurwaarborg'!$B$4+E95,IF(C95&gt;1,F94+E95,F94))</f>
        <v>1885.2805154707312</v>
      </c>
      <c r="G95" s="9">
        <f t="shared" si="3"/>
        <v>8</v>
      </c>
      <c r="H95" s="11">
        <f>IF(C95=1,'Berekening Huurwaarborg'!$B$4,IF(G95=1,F94,H94))</f>
        <v>1881.3923047076682</v>
      </c>
      <c r="I95" s="30">
        <f t="shared" si="4"/>
        <v>40391</v>
      </c>
      <c r="J95" s="30">
        <f t="shared" si="5"/>
        <v>40421</v>
      </c>
    </row>
    <row r="96" spans="1:10" x14ac:dyDescent="0.25">
      <c r="A96" s="1" t="s">
        <v>20</v>
      </c>
      <c r="B96" s="2">
        <v>0.32</v>
      </c>
      <c r="C96" s="7">
        <f>IF(C95&gt;0,C95+1,IF(A96='Berekening Huurwaarborg'!$C$6,1,0))</f>
        <v>65</v>
      </c>
      <c r="D96" s="7">
        <f>IF(A96='Berekening Huurwaarborg'!$C$8,1,0)</f>
        <v>0</v>
      </c>
      <c r="E96" s="8">
        <f>IF(C96&gt;0,IF(C96=1,'Berekening Huurwaarborg'!$B$4*B96/$M$3/100,H96*B96/$M$3/100),0)*IF(AND(C96=1,D96&lt;&gt;1),'Berekening Huurwaarborg'!$F$6,IF(D96=1,'Berekening Huurwaarborg'!$F$8,1))</f>
        <v>0.50170461458871152</v>
      </c>
      <c r="F96" s="12">
        <f>IF(C96=1,'Berekening Huurwaarborg'!$B$4+E96,IF(C96&gt;1,F95+E96,F95))</f>
        <v>1885.78222008532</v>
      </c>
      <c r="G96" s="9">
        <f t="shared" si="3"/>
        <v>9</v>
      </c>
      <c r="H96" s="11">
        <f>IF(C96=1,'Berekening Huurwaarborg'!$B$4,IF(G96=1,F95,H95))</f>
        <v>1881.3923047076682</v>
      </c>
      <c r="I96" s="30">
        <f t="shared" si="4"/>
        <v>40422</v>
      </c>
      <c r="J96" s="30">
        <f t="shared" si="5"/>
        <v>40451</v>
      </c>
    </row>
    <row r="97" spans="1:10" x14ac:dyDescent="0.25">
      <c r="A97" s="1" t="s">
        <v>21</v>
      </c>
      <c r="B97" s="2">
        <v>0.34</v>
      </c>
      <c r="C97" s="7">
        <f>IF(C96&gt;0,C96+1,IF(A97='Berekening Huurwaarborg'!$C$6,1,0))</f>
        <v>66</v>
      </c>
      <c r="D97" s="7">
        <f>IF(A97='Berekening Huurwaarborg'!$C$8,1,0)</f>
        <v>0</v>
      </c>
      <c r="E97" s="8">
        <f>IF(C97&gt;0,IF(C97=1,'Berekening Huurwaarborg'!$B$4*B97/$M$3/100,H97*B97/$M$3/100),0)*IF(AND(C97=1,D97&lt;&gt;1),'Berekening Huurwaarborg'!$F$6,IF(D97=1,'Berekening Huurwaarborg'!$F$8,1))</f>
        <v>0.53306115300050605</v>
      </c>
      <c r="F97" s="12">
        <f>IF(C97=1,'Berekening Huurwaarborg'!$B$4+E97,IF(C97&gt;1,F96+E97,F96))</f>
        <v>1886.3152812383205</v>
      </c>
      <c r="G97" s="9">
        <f t="shared" si="3"/>
        <v>10</v>
      </c>
      <c r="H97" s="11">
        <f>IF(C97=1,'Berekening Huurwaarborg'!$B$4,IF(G97=1,F96,H96))</f>
        <v>1881.3923047076682</v>
      </c>
      <c r="I97" s="30">
        <f t="shared" si="4"/>
        <v>40452</v>
      </c>
      <c r="J97" s="30">
        <f t="shared" si="5"/>
        <v>40482</v>
      </c>
    </row>
    <row r="98" spans="1:10" x14ac:dyDescent="0.25">
      <c r="A98" s="1" t="s">
        <v>22</v>
      </c>
      <c r="B98" s="2">
        <v>0.33</v>
      </c>
      <c r="C98" s="7">
        <f>IF(C97&gt;0,C97+1,IF(A98='Berekening Huurwaarborg'!$C$6,1,0))</f>
        <v>67</v>
      </c>
      <c r="D98" s="7">
        <f>IF(A98='Berekening Huurwaarborg'!$C$8,1,0)</f>
        <v>0</v>
      </c>
      <c r="E98" s="8">
        <f>IF(C98&gt;0,IF(C98=1,'Berekening Huurwaarborg'!$B$4*B98/$M$3/100,H98*B98/$M$3/100),0)*IF(AND(C98=1,D98&lt;&gt;1),'Berekening Huurwaarborg'!$F$6,IF(D98=1,'Berekening Huurwaarborg'!$F$8,1))</f>
        <v>0.51738288379460873</v>
      </c>
      <c r="F98" s="12">
        <f>IF(C98=1,'Berekening Huurwaarborg'!$B$4+E98,IF(C98&gt;1,F97+E98,F97))</f>
        <v>1886.8326641221151</v>
      </c>
      <c r="G98" s="9">
        <f t="shared" si="3"/>
        <v>11</v>
      </c>
      <c r="H98" s="11">
        <f>IF(C98=1,'Berekening Huurwaarborg'!$B$4,IF(G98=1,F97,H97))</f>
        <v>1881.3923047076682</v>
      </c>
      <c r="I98" s="30">
        <f t="shared" si="4"/>
        <v>40483</v>
      </c>
      <c r="J98" s="30">
        <f t="shared" si="5"/>
        <v>40512</v>
      </c>
    </row>
    <row r="99" spans="1:10" x14ac:dyDescent="0.25">
      <c r="A99" s="1" t="s">
        <v>23</v>
      </c>
      <c r="B99" s="2">
        <v>0.34</v>
      </c>
      <c r="C99" s="7">
        <f>IF(C98&gt;0,C98+1,IF(A99='Berekening Huurwaarborg'!$C$6,1,0))</f>
        <v>68</v>
      </c>
      <c r="D99" s="7">
        <f>IF(A99='Berekening Huurwaarborg'!$C$8,1,0)</f>
        <v>0</v>
      </c>
      <c r="E99" s="8">
        <f>IF(C99&gt;0,IF(C99=1,'Berekening Huurwaarborg'!$B$4*B99/$M$3/100,H99*B99/$M$3/100),0)*IF(AND(C99=1,D99&lt;&gt;1),'Berekening Huurwaarborg'!$F$6,IF(D99=1,'Berekening Huurwaarborg'!$F$8,1))</f>
        <v>0.53306115300050605</v>
      </c>
      <c r="F99" s="12">
        <f>IF(C99=1,'Berekening Huurwaarborg'!$B$4+E99,IF(C99&gt;1,F98+E99,F98))</f>
        <v>1887.3657252751157</v>
      </c>
      <c r="G99" s="9">
        <f t="shared" si="3"/>
        <v>12</v>
      </c>
      <c r="H99" s="11">
        <f>IF(C99=1,'Berekening Huurwaarborg'!$B$4,IF(G99=1,F98,H98))</f>
        <v>1881.3923047076682</v>
      </c>
      <c r="I99" s="30">
        <f t="shared" si="4"/>
        <v>40513</v>
      </c>
      <c r="J99" s="30">
        <f t="shared" si="5"/>
        <v>40543</v>
      </c>
    </row>
    <row r="100" spans="1:10" x14ac:dyDescent="0.25">
      <c r="A100" s="1" t="s">
        <v>24</v>
      </c>
      <c r="B100" s="2">
        <v>0.36</v>
      </c>
      <c r="C100" s="7">
        <f>IF(C99&gt;0,C99+1,IF(A100='Berekening Huurwaarborg'!$C$6,1,0))</f>
        <v>69</v>
      </c>
      <c r="D100" s="7">
        <f>IF(A100='Berekening Huurwaarborg'!$C$8,1,0)</f>
        <v>0</v>
      </c>
      <c r="E100" s="8">
        <f>IF(C100&gt;0,IF(C100=1,'Berekening Huurwaarborg'!$B$4*B100/$M$3/100,H100*B100/$M$3/100),0)*IF(AND(C100=1,D100&lt;&gt;1),'Berekening Huurwaarborg'!$F$6,IF(D100=1,'Berekening Huurwaarborg'!$F$8,1))</f>
        <v>0.56620971758253469</v>
      </c>
      <c r="F100" s="12">
        <f>IF(C100=1,'Berekening Huurwaarborg'!$B$4+E100,IF(C100&gt;1,F99+E100,F99))</f>
        <v>1887.9319349926982</v>
      </c>
      <c r="G100" s="9">
        <f t="shared" si="3"/>
        <v>1</v>
      </c>
      <c r="H100" s="11">
        <f>IF(C100=1,'Berekening Huurwaarborg'!$B$4,IF(G100=1,F99,H99))</f>
        <v>1887.3657252751157</v>
      </c>
      <c r="I100" s="30">
        <f t="shared" si="4"/>
        <v>40544</v>
      </c>
      <c r="J100" s="30">
        <f t="shared" si="5"/>
        <v>40574</v>
      </c>
    </row>
    <row r="101" spans="1:10" x14ac:dyDescent="0.25">
      <c r="A101" s="1" t="s">
        <v>25</v>
      </c>
      <c r="B101" s="2">
        <v>0.35</v>
      </c>
      <c r="C101" s="7">
        <f>IF(C100&gt;0,C100+1,IF(A101='Berekening Huurwaarborg'!$C$6,1,0))</f>
        <v>70</v>
      </c>
      <c r="D101" s="7">
        <f>IF(A101='Berekening Huurwaarborg'!$C$8,1,0)</f>
        <v>0</v>
      </c>
      <c r="E101" s="8">
        <f>IF(C101&gt;0,IF(C101=1,'Berekening Huurwaarborg'!$B$4*B101/$M$3/100,H101*B101/$M$3/100),0)*IF(AND(C101=1,D101&lt;&gt;1),'Berekening Huurwaarborg'!$F$6,IF(D101=1,'Berekening Huurwaarborg'!$F$8,1))</f>
        <v>0.55048166987190872</v>
      </c>
      <c r="F101" s="12">
        <f>IF(C101=1,'Berekening Huurwaarborg'!$B$4+E101,IF(C101&gt;1,F100+E101,F100))</f>
        <v>1888.4824166625701</v>
      </c>
      <c r="G101" s="9">
        <f t="shared" si="3"/>
        <v>2</v>
      </c>
      <c r="H101" s="11">
        <f>IF(C101=1,'Berekening Huurwaarborg'!$B$4,IF(G101=1,F100,H100))</f>
        <v>1887.3657252751157</v>
      </c>
      <c r="I101" s="30">
        <f t="shared" si="4"/>
        <v>40575</v>
      </c>
      <c r="J101" s="30">
        <f t="shared" si="5"/>
        <v>40602</v>
      </c>
    </row>
    <row r="102" spans="1:10" x14ac:dyDescent="0.25">
      <c r="A102" s="1" t="s">
        <v>26</v>
      </c>
      <c r="B102" s="2">
        <v>0.35</v>
      </c>
      <c r="C102" s="7">
        <f>IF(C101&gt;0,C101+1,IF(A102='Berekening Huurwaarborg'!$C$6,1,0))</f>
        <v>71</v>
      </c>
      <c r="D102" s="7">
        <f>IF(A102='Berekening Huurwaarborg'!$C$8,1,0)</f>
        <v>0</v>
      </c>
      <c r="E102" s="8">
        <f>IF(C102&gt;0,IF(C102=1,'Berekening Huurwaarborg'!$B$4*B102/$M$3/100,H102*B102/$M$3/100),0)*IF(AND(C102=1,D102&lt;&gt;1),'Berekening Huurwaarborg'!$F$6,IF(D102=1,'Berekening Huurwaarborg'!$F$8,1))</f>
        <v>0.55048166987190872</v>
      </c>
      <c r="F102" s="12">
        <f>IF(C102=1,'Berekening Huurwaarborg'!$B$4+E102,IF(C102&gt;1,F101+E102,F101))</f>
        <v>1889.0328983324421</v>
      </c>
      <c r="G102" s="9">
        <f t="shared" si="3"/>
        <v>3</v>
      </c>
      <c r="H102" s="11">
        <f>IF(C102=1,'Berekening Huurwaarborg'!$B$4,IF(G102=1,F101,H101))</f>
        <v>1887.3657252751157</v>
      </c>
      <c r="I102" s="30">
        <f t="shared" si="4"/>
        <v>40603</v>
      </c>
      <c r="J102" s="30">
        <f t="shared" si="5"/>
        <v>40633</v>
      </c>
    </row>
    <row r="103" spans="1:10" x14ac:dyDescent="0.25">
      <c r="A103" s="1" t="s">
        <v>27</v>
      </c>
      <c r="B103" s="2">
        <v>0.37</v>
      </c>
      <c r="C103" s="7">
        <f>IF(C102&gt;0,C102+1,IF(A103='Berekening Huurwaarborg'!$C$6,1,0))</f>
        <v>72</v>
      </c>
      <c r="D103" s="7">
        <f>IF(A103='Berekening Huurwaarborg'!$C$8,1,0)</f>
        <v>0</v>
      </c>
      <c r="E103" s="8">
        <f>IF(C103&gt;0,IF(C103=1,'Berekening Huurwaarborg'!$B$4*B103/$M$3/100,H103*B103/$M$3/100),0)*IF(AND(C103=1,D103&lt;&gt;1),'Berekening Huurwaarborg'!$F$6,IF(D103=1,'Berekening Huurwaarborg'!$F$8,1))</f>
        <v>0.58193776529316066</v>
      </c>
      <c r="F103" s="12">
        <f>IF(C103=1,'Berekening Huurwaarborg'!$B$4+E103,IF(C103&gt;1,F102+E103,F102))</f>
        <v>1889.6148360977352</v>
      </c>
      <c r="G103" s="9">
        <f t="shared" si="3"/>
        <v>4</v>
      </c>
      <c r="H103" s="11">
        <f>IF(C103=1,'Berekening Huurwaarborg'!$B$4,IF(G103=1,F102,H102))</f>
        <v>1887.3657252751157</v>
      </c>
      <c r="I103" s="30">
        <f t="shared" si="4"/>
        <v>40634</v>
      </c>
      <c r="J103" s="30">
        <f t="shared" si="5"/>
        <v>40663</v>
      </c>
    </row>
    <row r="104" spans="1:10" x14ac:dyDescent="0.25">
      <c r="A104" s="1" t="s">
        <v>28</v>
      </c>
      <c r="B104" s="2">
        <v>0.38</v>
      </c>
      <c r="C104" s="7">
        <f>IF(C103&gt;0,C103+1,IF(A104='Berekening Huurwaarborg'!$C$6,1,0))</f>
        <v>73</v>
      </c>
      <c r="D104" s="7">
        <f>IF(A104='Berekening Huurwaarborg'!$C$8,1,0)</f>
        <v>0</v>
      </c>
      <c r="E104" s="8">
        <f>IF(C104&gt;0,IF(C104=1,'Berekening Huurwaarborg'!$B$4*B104/$M$3/100,H104*B104/$M$3/100),0)*IF(AND(C104=1,D104&lt;&gt;1),'Berekening Huurwaarborg'!$F$6,IF(D104=1,'Berekening Huurwaarborg'!$F$8,1))</f>
        <v>0.59766581300378663</v>
      </c>
      <c r="F104" s="12">
        <f>IF(C104=1,'Berekening Huurwaarborg'!$B$4+E104,IF(C104&gt;1,F103+E104,F103))</f>
        <v>1890.2125019107389</v>
      </c>
      <c r="G104" s="9">
        <f t="shared" si="3"/>
        <v>5</v>
      </c>
      <c r="H104" s="11">
        <f>IF(C104=1,'Berekening Huurwaarborg'!$B$4,IF(G104=1,F103,H103))</f>
        <v>1887.3657252751157</v>
      </c>
      <c r="I104" s="30">
        <f t="shared" si="4"/>
        <v>40664</v>
      </c>
      <c r="J104" s="30">
        <f t="shared" si="5"/>
        <v>40694</v>
      </c>
    </row>
    <row r="105" spans="1:10" x14ac:dyDescent="0.25">
      <c r="A105" s="1" t="s">
        <v>29</v>
      </c>
      <c r="B105" s="2">
        <v>0.39</v>
      </c>
      <c r="C105" s="7">
        <f>IF(C104&gt;0,C104+1,IF(A105='Berekening Huurwaarborg'!$C$6,1,0))</f>
        <v>74</v>
      </c>
      <c r="D105" s="7">
        <f>IF(A105='Berekening Huurwaarborg'!$C$8,1,0)</f>
        <v>0</v>
      </c>
      <c r="E105" s="8">
        <f>IF(C105&gt;0,IF(C105=1,'Berekening Huurwaarborg'!$B$4*B105/$M$3/100,H105*B105/$M$3/100),0)*IF(AND(C105=1,D105&lt;&gt;1),'Berekening Huurwaarborg'!$F$6,IF(D105=1,'Berekening Huurwaarborg'!$F$8,1))</f>
        <v>0.6133938607144126</v>
      </c>
      <c r="F105" s="12">
        <f>IF(C105=1,'Berekening Huurwaarborg'!$B$4+E105,IF(C105&gt;1,F104+E105,F104))</f>
        <v>1890.8258957714534</v>
      </c>
      <c r="G105" s="9">
        <f t="shared" si="3"/>
        <v>6</v>
      </c>
      <c r="H105" s="11">
        <f>IF(C105=1,'Berekening Huurwaarborg'!$B$4,IF(G105=1,F104,H104))</f>
        <v>1887.3657252751157</v>
      </c>
      <c r="I105" s="30">
        <f t="shared" si="4"/>
        <v>40695</v>
      </c>
      <c r="J105" s="30">
        <f t="shared" si="5"/>
        <v>40724</v>
      </c>
    </row>
    <row r="106" spans="1:10" x14ac:dyDescent="0.25">
      <c r="A106" s="1" t="s">
        <v>30</v>
      </c>
      <c r="B106" s="2">
        <v>0.42</v>
      </c>
      <c r="C106" s="7">
        <f>IF(C105&gt;0,C105+1,IF(A106='Berekening Huurwaarborg'!$C$6,1,0))</f>
        <v>75</v>
      </c>
      <c r="D106" s="7">
        <f>IF(A106='Berekening Huurwaarborg'!$C$8,1,0)</f>
        <v>0</v>
      </c>
      <c r="E106" s="8">
        <f>IF(C106&gt;0,IF(C106=1,'Berekening Huurwaarborg'!$B$4*B106/$M$3/100,H106*B106/$M$3/100),0)*IF(AND(C106=1,D106&lt;&gt;1),'Berekening Huurwaarborg'!$F$6,IF(D106=1,'Berekening Huurwaarborg'!$F$8,1))</f>
        <v>0.66057800384629051</v>
      </c>
      <c r="F106" s="12">
        <f>IF(C106=1,'Berekening Huurwaarborg'!$B$4+E106,IF(C106&gt;1,F105+E106,F105))</f>
        <v>1891.4864737752996</v>
      </c>
      <c r="G106" s="9">
        <f t="shared" si="3"/>
        <v>7</v>
      </c>
      <c r="H106" s="11">
        <f>IF(C106=1,'Berekening Huurwaarborg'!$B$4,IF(G106=1,F105,H105))</f>
        <v>1887.3657252751157</v>
      </c>
      <c r="I106" s="30">
        <f t="shared" si="4"/>
        <v>40725</v>
      </c>
      <c r="J106" s="30">
        <f t="shared" si="5"/>
        <v>40755</v>
      </c>
    </row>
    <row r="107" spans="1:10" x14ac:dyDescent="0.25">
      <c r="A107" s="1" t="s">
        <v>31</v>
      </c>
      <c r="B107" s="2">
        <v>0.43</v>
      </c>
      <c r="C107" s="7">
        <f>IF(C106&gt;0,C106+1,IF(A107='Berekening Huurwaarborg'!$C$6,1,0))</f>
        <v>76</v>
      </c>
      <c r="D107" s="7">
        <f>IF(A107='Berekening Huurwaarborg'!$C$8,1,0)</f>
        <v>0</v>
      </c>
      <c r="E107" s="8">
        <f>IF(C107&gt;0,IF(C107=1,'Berekening Huurwaarborg'!$B$4*B107/$M$3/100,H107*B107/$M$3/100),0)*IF(AND(C107=1,D107&lt;&gt;1),'Berekening Huurwaarborg'!$F$6,IF(D107=1,'Berekening Huurwaarborg'!$F$8,1))</f>
        <v>0.67630605155691637</v>
      </c>
      <c r="F107" s="12">
        <f>IF(C107=1,'Berekening Huurwaarborg'!$B$4+E107,IF(C107&gt;1,F106+E107,F106))</f>
        <v>1892.1627798268564</v>
      </c>
      <c r="G107" s="9">
        <f t="shared" si="3"/>
        <v>8</v>
      </c>
      <c r="H107" s="11">
        <f>IF(C107=1,'Berekening Huurwaarborg'!$B$4,IF(G107=1,F106,H106))</f>
        <v>1887.3657252751157</v>
      </c>
      <c r="I107" s="30">
        <f t="shared" si="4"/>
        <v>40756</v>
      </c>
      <c r="J107" s="30">
        <f t="shared" si="5"/>
        <v>40786</v>
      </c>
    </row>
    <row r="108" spans="1:10" x14ac:dyDescent="0.25">
      <c r="A108" s="1" t="s">
        <v>32</v>
      </c>
      <c r="B108" s="2">
        <v>0.43</v>
      </c>
      <c r="C108" s="7">
        <f>IF(C107&gt;0,C107+1,IF(A108='Berekening Huurwaarborg'!$C$6,1,0))</f>
        <v>77</v>
      </c>
      <c r="D108" s="7">
        <f>IF(A108='Berekening Huurwaarborg'!$C$8,1,0)</f>
        <v>0</v>
      </c>
      <c r="E108" s="8">
        <f>IF(C108&gt;0,IF(C108=1,'Berekening Huurwaarborg'!$B$4*B108/$M$3/100,H108*B108/$M$3/100),0)*IF(AND(C108=1,D108&lt;&gt;1),'Berekening Huurwaarborg'!$F$6,IF(D108=1,'Berekening Huurwaarborg'!$F$8,1))</f>
        <v>0.67630605155691637</v>
      </c>
      <c r="F108" s="12">
        <f>IF(C108=1,'Berekening Huurwaarborg'!$B$4+E108,IF(C108&gt;1,F107+E108,F107))</f>
        <v>1892.8390858784132</v>
      </c>
      <c r="G108" s="9">
        <f t="shared" si="3"/>
        <v>9</v>
      </c>
      <c r="H108" s="11">
        <f>IF(C108=1,'Berekening Huurwaarborg'!$B$4,IF(G108=1,F107,H107))</f>
        <v>1887.3657252751157</v>
      </c>
      <c r="I108" s="30">
        <f t="shared" si="4"/>
        <v>40787</v>
      </c>
      <c r="J108" s="30">
        <f t="shared" si="5"/>
        <v>40816</v>
      </c>
    </row>
    <row r="109" spans="1:10" x14ac:dyDescent="0.25">
      <c r="A109" s="1" t="s">
        <v>33</v>
      </c>
      <c r="B109" s="2">
        <v>0.43</v>
      </c>
      <c r="C109" s="7">
        <f>IF(C108&gt;0,C108+1,IF(A109='Berekening Huurwaarborg'!$C$6,1,0))</f>
        <v>78</v>
      </c>
      <c r="D109" s="7">
        <f>IF(A109='Berekening Huurwaarborg'!$C$8,1,0)</f>
        <v>0</v>
      </c>
      <c r="E109" s="8">
        <f>IF(C109&gt;0,IF(C109=1,'Berekening Huurwaarborg'!$B$4*B109/$M$3/100,H109*B109/$M$3/100),0)*IF(AND(C109=1,D109&lt;&gt;1),'Berekening Huurwaarborg'!$F$6,IF(D109=1,'Berekening Huurwaarborg'!$F$8,1))</f>
        <v>0.67630605155691637</v>
      </c>
      <c r="F109" s="12">
        <f>IF(C109=1,'Berekening Huurwaarborg'!$B$4+E109,IF(C109&gt;1,F108+E109,F108))</f>
        <v>1893.5153919299701</v>
      </c>
      <c r="G109" s="9">
        <f t="shared" si="3"/>
        <v>10</v>
      </c>
      <c r="H109" s="11">
        <f>IF(C109=1,'Berekening Huurwaarborg'!$B$4,IF(G109=1,F108,H108))</f>
        <v>1887.3657252751157</v>
      </c>
      <c r="I109" s="30">
        <f t="shared" si="4"/>
        <v>40817</v>
      </c>
      <c r="J109" s="30">
        <f t="shared" si="5"/>
        <v>40847</v>
      </c>
    </row>
    <row r="110" spans="1:10" x14ac:dyDescent="0.25">
      <c r="A110" s="1" t="s">
        <v>34</v>
      </c>
      <c r="B110" s="2">
        <v>0.39</v>
      </c>
      <c r="C110" s="7">
        <f>IF(C109&gt;0,C109+1,IF(A110='Berekening Huurwaarborg'!$C$6,1,0))</f>
        <v>79</v>
      </c>
      <c r="D110" s="7">
        <f>IF(A110='Berekening Huurwaarborg'!$C$8,1,0)</f>
        <v>0</v>
      </c>
      <c r="E110" s="8">
        <f>IF(C110&gt;0,IF(C110=1,'Berekening Huurwaarborg'!$B$4*B110/$M$3/100,H110*B110/$M$3/100),0)*IF(AND(C110=1,D110&lt;&gt;1),'Berekening Huurwaarborg'!$F$6,IF(D110=1,'Berekening Huurwaarborg'!$F$8,1))</f>
        <v>0.6133938607144126</v>
      </c>
      <c r="F110" s="12">
        <f>IF(C110=1,'Berekening Huurwaarborg'!$B$4+E110,IF(C110&gt;1,F109+E110,F109))</f>
        <v>1894.1287857906846</v>
      </c>
      <c r="G110" s="9">
        <f t="shared" si="3"/>
        <v>11</v>
      </c>
      <c r="H110" s="11">
        <f>IF(C110=1,'Berekening Huurwaarborg'!$B$4,IF(G110=1,F109,H109))</f>
        <v>1887.3657252751157</v>
      </c>
      <c r="I110" s="30">
        <f t="shared" si="4"/>
        <v>40848</v>
      </c>
      <c r="J110" s="30">
        <f t="shared" si="5"/>
        <v>40877</v>
      </c>
    </row>
    <row r="111" spans="1:10" x14ac:dyDescent="0.25">
      <c r="A111" s="1" t="s">
        <v>35</v>
      </c>
      <c r="B111" s="2">
        <v>0.34</v>
      </c>
      <c r="C111" s="7">
        <f>IF(C110&gt;0,C110+1,IF(A111='Berekening Huurwaarborg'!$C$6,1,0))</f>
        <v>80</v>
      </c>
      <c r="D111" s="7">
        <f>IF(A111='Berekening Huurwaarborg'!$C$8,1,0)</f>
        <v>0</v>
      </c>
      <c r="E111" s="8">
        <f>IF(C111&gt;0,IF(C111=1,'Berekening Huurwaarborg'!$B$4*B111/$M$3/100,H111*B111/$M$3/100),0)*IF(AND(C111=1,D111&lt;&gt;1),'Berekening Huurwaarborg'!$F$6,IF(D111=1,'Berekening Huurwaarborg'!$F$8,1))</f>
        <v>0.53475362216128286</v>
      </c>
      <c r="F111" s="12">
        <f>IF(C111=1,'Berekening Huurwaarborg'!$B$4+E111,IF(C111&gt;1,F110+E111,F110))</f>
        <v>1894.6635394128459</v>
      </c>
      <c r="G111" s="9">
        <f t="shared" si="3"/>
        <v>12</v>
      </c>
      <c r="H111" s="11">
        <f>IF(C111=1,'Berekening Huurwaarborg'!$B$4,IF(G111=1,F110,H110))</f>
        <v>1887.3657252751157</v>
      </c>
      <c r="I111" s="30">
        <f t="shared" si="4"/>
        <v>40878</v>
      </c>
      <c r="J111" s="30">
        <f t="shared" si="5"/>
        <v>40908</v>
      </c>
    </row>
    <row r="112" spans="1:10" x14ac:dyDescent="0.25">
      <c r="A112" s="1" t="s">
        <v>36</v>
      </c>
      <c r="B112" s="2">
        <v>0.3</v>
      </c>
      <c r="C112" s="7">
        <f>IF(C111&gt;0,C111+1,IF(A112='Berekening Huurwaarborg'!$C$6,1,0))</f>
        <v>81</v>
      </c>
      <c r="D112" s="7">
        <f>IF(A112='Berekening Huurwaarborg'!$C$8,1,0)</f>
        <v>0</v>
      </c>
      <c r="E112" s="8">
        <f>IF(C112&gt;0,IF(C112=1,'Berekening Huurwaarborg'!$B$4*B112/$M$3/100,H112*B112/$M$3/100),0)*IF(AND(C112=1,D112&lt;&gt;1),'Berekening Huurwaarborg'!$F$6,IF(D112=1,'Berekening Huurwaarborg'!$F$8,1))</f>
        <v>0.47366588485321154</v>
      </c>
      <c r="F112" s="12">
        <f>IF(C112=1,'Berekening Huurwaarborg'!$B$4+E112,IF(C112&gt;1,F111+E112,F111))</f>
        <v>1895.1372052976992</v>
      </c>
      <c r="G112" s="9">
        <f t="shared" si="3"/>
        <v>1</v>
      </c>
      <c r="H112" s="11">
        <f>IF(C112=1,'Berekening Huurwaarborg'!$B$4,IF(G112=1,F111,H111))</f>
        <v>1894.6635394128459</v>
      </c>
      <c r="I112" s="30">
        <f t="shared" si="4"/>
        <v>40909</v>
      </c>
      <c r="J112" s="30">
        <f t="shared" si="5"/>
        <v>40939</v>
      </c>
    </row>
    <row r="113" spans="1:14" x14ac:dyDescent="0.25">
      <c r="A113" s="1" t="s">
        <v>37</v>
      </c>
      <c r="B113" s="2">
        <v>0.32</v>
      </c>
      <c r="C113" s="7">
        <f>IF(C112&gt;0,C112+1,IF(A113='Berekening Huurwaarborg'!$C$6,1,0))</f>
        <v>82</v>
      </c>
      <c r="D113" s="7">
        <f>IF(A113='Berekening Huurwaarborg'!$C$8,1,0)</f>
        <v>0</v>
      </c>
      <c r="E113" s="8">
        <f>IF(C113&gt;0,IF(C113=1,'Berekening Huurwaarborg'!$B$4*B113/$M$3/100,H113*B113/$M$3/100),0)*IF(AND(C113=1,D113&lt;&gt;1),'Berekening Huurwaarborg'!$F$6,IF(D113=1,'Berekening Huurwaarborg'!$F$8,1))</f>
        <v>0.50524361051009226</v>
      </c>
      <c r="F113" s="12">
        <f>IF(C113=1,'Berekening Huurwaarborg'!$B$4+E113,IF(C113&gt;1,F112+E113,F112))</f>
        <v>1895.6424489082092</v>
      </c>
      <c r="G113" s="9">
        <f t="shared" si="3"/>
        <v>2</v>
      </c>
      <c r="H113" s="11">
        <f>IF(C113=1,'Berekening Huurwaarborg'!$B$4,IF(G113=1,F112,H112))</f>
        <v>1894.6635394128459</v>
      </c>
      <c r="I113" s="30">
        <f t="shared" si="4"/>
        <v>40940</v>
      </c>
      <c r="J113" s="30">
        <f t="shared" si="5"/>
        <v>40968</v>
      </c>
    </row>
    <row r="114" spans="1:14" x14ac:dyDescent="0.25">
      <c r="A114" s="1" t="s">
        <v>38</v>
      </c>
      <c r="B114" s="2">
        <v>0.32</v>
      </c>
      <c r="C114" s="7">
        <f>IF(C113&gt;0,C113+1,IF(A114='Berekening Huurwaarborg'!$C$6,1,0))</f>
        <v>83</v>
      </c>
      <c r="D114" s="7">
        <f>IF(A114='Berekening Huurwaarborg'!$C$8,1,0)</f>
        <v>0</v>
      </c>
      <c r="E114" s="8">
        <f>IF(C114&gt;0,IF(C114=1,'Berekening Huurwaarborg'!$B$4*B114/$M$3/100,H114*B114/$M$3/100),0)*IF(AND(C114=1,D114&lt;&gt;1),'Berekening Huurwaarborg'!$F$6,IF(D114=1,'Berekening Huurwaarborg'!$F$8,1))</f>
        <v>0.50524361051009226</v>
      </c>
      <c r="F114" s="12">
        <f>IF(C114=1,'Berekening Huurwaarborg'!$B$4+E114,IF(C114&gt;1,F113+E114,F113))</f>
        <v>1896.1476925187192</v>
      </c>
      <c r="G114" s="9">
        <f t="shared" si="3"/>
        <v>3</v>
      </c>
      <c r="H114" s="11">
        <f>IF(C114=1,'Berekening Huurwaarborg'!$B$4,IF(G114=1,F113,H113))</f>
        <v>1894.6635394128459</v>
      </c>
      <c r="I114" s="30">
        <f t="shared" si="4"/>
        <v>40969</v>
      </c>
      <c r="J114" s="30">
        <f t="shared" si="5"/>
        <v>40999</v>
      </c>
    </row>
    <row r="115" spans="1:14" x14ac:dyDescent="0.25">
      <c r="A115" s="1" t="s">
        <v>39</v>
      </c>
      <c r="B115" s="2">
        <v>0.33</v>
      </c>
      <c r="C115" s="7">
        <f>IF(C114&gt;0,C114+1,IF(A115='Berekening Huurwaarborg'!$C$6,1,0))</f>
        <v>84</v>
      </c>
      <c r="D115" s="7">
        <f>IF(A115='Berekening Huurwaarborg'!$C$8,1,0)</f>
        <v>0</v>
      </c>
      <c r="E115" s="8">
        <f>IF(C115&gt;0,IF(C115=1,'Berekening Huurwaarborg'!$B$4*B115/$M$3/100,H115*B115/$M$3/100),0)*IF(AND(C115=1,D115&lt;&gt;1),'Berekening Huurwaarborg'!$F$6,IF(D115=1,'Berekening Huurwaarborg'!$F$8,1))</f>
        <v>0.52103247333853264</v>
      </c>
      <c r="F115" s="12">
        <f>IF(C115=1,'Berekening Huurwaarborg'!$B$4+E115,IF(C115&gt;1,F114+E115,F114))</f>
        <v>1896.6687249920576</v>
      </c>
      <c r="G115" s="9">
        <f t="shared" si="3"/>
        <v>4</v>
      </c>
      <c r="H115" s="11">
        <f>IF(C115=1,'Berekening Huurwaarborg'!$B$4,IF(G115=1,F114,H114))</f>
        <v>1894.6635394128459</v>
      </c>
      <c r="I115" s="30">
        <f t="shared" si="4"/>
        <v>41000</v>
      </c>
      <c r="J115" s="30">
        <f t="shared" si="5"/>
        <v>41029</v>
      </c>
    </row>
    <row r="116" spans="1:14" x14ac:dyDescent="0.25">
      <c r="A116" s="1" t="s">
        <v>40</v>
      </c>
      <c r="B116" s="2">
        <v>0.33</v>
      </c>
      <c r="C116" s="7">
        <f>IF(C115&gt;0,C115+1,IF(A116='Berekening Huurwaarborg'!$C$6,1,0))</f>
        <v>85</v>
      </c>
      <c r="D116" s="7">
        <f>IF(A116='Berekening Huurwaarborg'!$C$8,1,0)</f>
        <v>0</v>
      </c>
      <c r="E116" s="8">
        <f>IF(C116&gt;0,IF(C116=1,'Berekening Huurwaarborg'!$B$4*B116/$M$3/100,H116*B116/$M$3/100),0)*IF(AND(C116=1,D116&lt;&gt;1),'Berekening Huurwaarborg'!$F$6,IF(D116=1,'Berekening Huurwaarborg'!$F$8,1))</f>
        <v>0.52103247333853264</v>
      </c>
      <c r="F116" s="12">
        <f>IF(C116=1,'Berekening Huurwaarborg'!$B$4+E116,IF(C116&gt;1,F115+E116,F115))</f>
        <v>1897.189757465396</v>
      </c>
      <c r="G116" s="9">
        <f t="shared" si="3"/>
        <v>5</v>
      </c>
      <c r="H116" s="11">
        <f>IF(C116=1,'Berekening Huurwaarborg'!$B$4,IF(G116=1,F115,H115))</f>
        <v>1894.6635394128459</v>
      </c>
      <c r="I116" s="30">
        <f t="shared" si="4"/>
        <v>41030</v>
      </c>
      <c r="J116" s="30">
        <f t="shared" si="5"/>
        <v>41060</v>
      </c>
    </row>
    <row r="117" spans="1:14" x14ac:dyDescent="0.25">
      <c r="A117" s="1" t="s">
        <v>41</v>
      </c>
      <c r="B117" s="2">
        <v>0.3</v>
      </c>
      <c r="C117" s="7">
        <f>IF(C116&gt;0,C116+1,IF(A117='Berekening Huurwaarborg'!$C$6,1,0))</f>
        <v>86</v>
      </c>
      <c r="D117" s="7">
        <f>IF(A117='Berekening Huurwaarborg'!$C$8,1,0)</f>
        <v>0</v>
      </c>
      <c r="E117" s="8">
        <f>IF(C117&gt;0,IF(C117=1,'Berekening Huurwaarborg'!$B$4*B117/$M$3/100,H117*B117/$M$3/100),0)*IF(AND(C117=1,D117&lt;&gt;1),'Berekening Huurwaarborg'!$F$6,IF(D117=1,'Berekening Huurwaarborg'!$F$8,1))</f>
        <v>0.47366588485321154</v>
      </c>
      <c r="F117" s="12">
        <f>IF(C117=1,'Berekening Huurwaarborg'!$B$4+E117,IF(C117&gt;1,F116+E117,F116))</f>
        <v>1897.6634233502493</v>
      </c>
      <c r="G117" s="9">
        <f t="shared" si="3"/>
        <v>6</v>
      </c>
      <c r="H117" s="11">
        <f>IF(C117=1,'Berekening Huurwaarborg'!$B$4,IF(G117=1,F116,H116))</f>
        <v>1894.6635394128459</v>
      </c>
      <c r="I117" s="30">
        <f t="shared" si="4"/>
        <v>41061</v>
      </c>
      <c r="J117" s="30">
        <f t="shared" si="5"/>
        <v>41090</v>
      </c>
    </row>
    <row r="118" spans="1:14" x14ac:dyDescent="0.25">
      <c r="A118" s="1" t="s">
        <v>42</v>
      </c>
      <c r="B118" s="2">
        <v>0.3</v>
      </c>
      <c r="C118" s="7">
        <f>IF(C117&gt;0,C117+1,IF(A118='Berekening Huurwaarborg'!$C$6,1,0))</f>
        <v>87</v>
      </c>
      <c r="D118" s="7">
        <f>IF(A118='Berekening Huurwaarborg'!$C$8,1,0)</f>
        <v>0</v>
      </c>
      <c r="E118" s="8">
        <f>IF(C118&gt;0,IF(C118=1,'Berekening Huurwaarborg'!$B$4*B118/$M$3/100,H118*B118/$M$3/100),0)*IF(AND(C118=1,D118&lt;&gt;1),'Berekening Huurwaarborg'!$F$6,IF(D118=1,'Berekening Huurwaarborg'!$F$8,1))</f>
        <v>0.47366588485321154</v>
      </c>
      <c r="F118" s="12">
        <f>IF(C118=1,'Berekening Huurwaarborg'!$B$4+E118,IF(C118&gt;1,F117+E118,F117))</f>
        <v>1898.1370892351026</v>
      </c>
      <c r="G118" s="9">
        <f t="shared" si="3"/>
        <v>7</v>
      </c>
      <c r="H118" s="11">
        <f>IF(C118=1,'Berekening Huurwaarborg'!$B$4,IF(G118=1,F117,H117))</f>
        <v>1894.6635394128459</v>
      </c>
      <c r="I118" s="30">
        <f t="shared" si="4"/>
        <v>41091</v>
      </c>
      <c r="J118" s="30">
        <f t="shared" si="5"/>
        <v>41121</v>
      </c>
    </row>
    <row r="119" spans="1:14" x14ac:dyDescent="0.25">
      <c r="A119" s="1" t="s">
        <v>43</v>
      </c>
      <c r="B119" s="2">
        <v>0.28999999999999998</v>
      </c>
      <c r="C119" s="7">
        <f>IF(C118&gt;0,C118+1,IF(A119='Berekening Huurwaarborg'!$C$6,1,0))</f>
        <v>88</v>
      </c>
      <c r="D119" s="7">
        <f>IF(A119='Berekening Huurwaarborg'!$C$8,1,0)</f>
        <v>0</v>
      </c>
      <c r="E119" s="8">
        <f>IF(C119&gt;0,IF(C119=1,'Berekening Huurwaarborg'!$B$4*B119/$M$3/100,H119*B119/$M$3/100),0)*IF(AND(C119=1,D119&lt;&gt;1),'Berekening Huurwaarborg'!$F$6,IF(D119=1,'Berekening Huurwaarborg'!$F$8,1))</f>
        <v>0.45787702202477104</v>
      </c>
      <c r="F119" s="12">
        <f>IF(C119=1,'Berekening Huurwaarborg'!$B$4+E119,IF(C119&gt;1,F118+E119,F118))</f>
        <v>1898.5949662571275</v>
      </c>
      <c r="G119" s="9">
        <f t="shared" si="3"/>
        <v>8</v>
      </c>
      <c r="H119" s="11">
        <f>IF(C119=1,'Berekening Huurwaarborg'!$B$4,IF(G119=1,F118,H118))</f>
        <v>1894.6635394128459</v>
      </c>
      <c r="I119" s="30">
        <f t="shared" si="4"/>
        <v>41122</v>
      </c>
      <c r="J119" s="30">
        <f t="shared" si="5"/>
        <v>41152</v>
      </c>
    </row>
    <row r="120" spans="1:14" x14ac:dyDescent="0.25">
      <c r="A120" s="1" t="s">
        <v>44</v>
      </c>
      <c r="B120" s="2">
        <v>0.27</v>
      </c>
      <c r="C120" s="7">
        <f>IF(C119&gt;0,C119+1,IF(A120='Berekening Huurwaarborg'!$C$6,1,0))</f>
        <v>89</v>
      </c>
      <c r="D120" s="7">
        <f>IF(A120='Berekening Huurwaarborg'!$C$8,1,0)</f>
        <v>0</v>
      </c>
      <c r="E120" s="8">
        <f>IF(C120&gt;0,IF(C120=1,'Berekening Huurwaarborg'!$B$4*B120/$M$3/100,H120*B120/$M$3/100),0)*IF(AND(C120=1,D120&lt;&gt;1),'Berekening Huurwaarborg'!$F$6,IF(D120=1,'Berekening Huurwaarborg'!$F$8,1))</f>
        <v>0.42629929636789038</v>
      </c>
      <c r="F120" s="12">
        <f>IF(C120=1,'Berekening Huurwaarborg'!$B$4+E120,IF(C120&gt;1,F119+E120,F119))</f>
        <v>1899.0212655534954</v>
      </c>
      <c r="G120" s="9">
        <f t="shared" si="3"/>
        <v>9</v>
      </c>
      <c r="H120" s="11">
        <f>IF(C120=1,'Berekening Huurwaarborg'!$B$4,IF(G120=1,F119,H119))</f>
        <v>1894.6635394128459</v>
      </c>
      <c r="I120" s="30">
        <f t="shared" si="4"/>
        <v>41153</v>
      </c>
      <c r="J120" s="30">
        <f t="shared" si="5"/>
        <v>41182</v>
      </c>
    </row>
    <row r="121" spans="1:14" x14ac:dyDescent="0.25">
      <c r="A121" s="1" t="s">
        <v>45</v>
      </c>
      <c r="B121" s="2">
        <v>0.26</v>
      </c>
      <c r="C121" s="7">
        <f>IF(C120&gt;0,C120+1,IF(A121='Berekening Huurwaarborg'!$C$6,1,0))</f>
        <v>90</v>
      </c>
      <c r="D121" s="7">
        <f>IF(A121='Berekening Huurwaarborg'!$C$8,1,0)</f>
        <v>0</v>
      </c>
      <c r="E121" s="8">
        <f>IF(C121&gt;0,IF(C121=1,'Berekening Huurwaarborg'!$B$4*B121/$M$3/100,H121*B121/$M$3/100),0)*IF(AND(C121=1,D121&lt;&gt;1),'Berekening Huurwaarborg'!$F$6,IF(D121=1,'Berekening Huurwaarborg'!$F$8,1))</f>
        <v>0.41051043353944999</v>
      </c>
      <c r="F121" s="12">
        <f>IF(C121=1,'Berekening Huurwaarborg'!$B$4+E121,IF(C121&gt;1,F120+E121,F120))</f>
        <v>1899.4317759870348</v>
      </c>
      <c r="G121" s="9">
        <f t="shared" si="3"/>
        <v>10</v>
      </c>
      <c r="H121" s="11">
        <f>IF(C121=1,'Berekening Huurwaarborg'!$B$4,IF(G121=1,F120,H120))</f>
        <v>1894.6635394128459</v>
      </c>
      <c r="I121" s="30">
        <f t="shared" si="4"/>
        <v>41183</v>
      </c>
      <c r="J121" s="30">
        <f t="shared" si="5"/>
        <v>41213</v>
      </c>
    </row>
    <row r="122" spans="1:14" x14ac:dyDescent="0.25">
      <c r="A122" s="1" t="s">
        <v>46</v>
      </c>
      <c r="B122" s="2">
        <v>0.24</v>
      </c>
      <c r="C122" s="7">
        <f>IF(C121&gt;0,C121+1,IF(A122='Berekening Huurwaarborg'!$C$6,1,0))</f>
        <v>91</v>
      </c>
      <c r="D122" s="7">
        <f>IF(A122='Berekening Huurwaarborg'!$C$8,1,0)</f>
        <v>0</v>
      </c>
      <c r="E122" s="8">
        <f>IF(C122&gt;0,IF(C122=1,'Berekening Huurwaarborg'!$B$4*B122/$M$3/100,H122*B122/$M$3/100),0)*IF(AND(C122=1,D122&lt;&gt;1),'Berekening Huurwaarborg'!$F$6,IF(D122=1,'Berekening Huurwaarborg'!$F$8,1))</f>
        <v>0.37893270788256922</v>
      </c>
      <c r="F122" s="12">
        <f>IF(C122=1,'Berekening Huurwaarborg'!$B$4+E122,IF(C122&gt;1,F121+E122,F121))</f>
        <v>1899.8107086949174</v>
      </c>
      <c r="G122" s="9">
        <f t="shared" si="3"/>
        <v>11</v>
      </c>
      <c r="H122" s="11">
        <f>IF(C122=1,'Berekening Huurwaarborg'!$B$4,IF(G122=1,F121,H121))</f>
        <v>1894.6635394128459</v>
      </c>
      <c r="I122" s="30">
        <f t="shared" si="4"/>
        <v>41214</v>
      </c>
      <c r="J122" s="30">
        <f t="shared" si="5"/>
        <v>41243</v>
      </c>
    </row>
    <row r="123" spans="1:14" x14ac:dyDescent="0.25">
      <c r="A123" s="1" t="s">
        <v>47</v>
      </c>
      <c r="B123" s="2">
        <v>0.24</v>
      </c>
      <c r="C123" s="7">
        <f>IF(C122&gt;0,C122+1,IF(A123='Berekening Huurwaarborg'!$C$6,1,0))</f>
        <v>92</v>
      </c>
      <c r="D123" s="7">
        <f>IF(A123='Berekening Huurwaarborg'!$C$8,1,0)</f>
        <v>0</v>
      </c>
      <c r="E123" s="8">
        <f>IF(C123&gt;0,IF(C123=1,'Berekening Huurwaarborg'!$B$4*B123/$M$3/100,H123*B123/$M$3/100),0)*IF(AND(C123=1,D123&lt;&gt;1),'Berekening Huurwaarborg'!$F$6,IF(D123=1,'Berekening Huurwaarborg'!$F$8,1))</f>
        <v>0.37893270788256922</v>
      </c>
      <c r="F123" s="12">
        <f>IF(C123=1,'Berekening Huurwaarborg'!$B$4+E123,IF(C123&gt;1,F122+E123,F122))</f>
        <v>1900.1896414027999</v>
      </c>
      <c r="G123" s="9">
        <f t="shared" si="3"/>
        <v>12</v>
      </c>
      <c r="H123" s="11">
        <f>IF(C123=1,'Berekening Huurwaarborg'!$B$4,IF(G123=1,F122,H122))</f>
        <v>1894.6635394128459</v>
      </c>
      <c r="I123" s="30">
        <f t="shared" si="4"/>
        <v>41244</v>
      </c>
      <c r="J123" s="30">
        <f t="shared" si="5"/>
        <v>41274</v>
      </c>
    </row>
    <row r="124" spans="1:14" x14ac:dyDescent="0.25">
      <c r="A124" s="1" t="s">
        <v>48</v>
      </c>
      <c r="B124" s="2">
        <v>0.23</v>
      </c>
      <c r="C124" s="7">
        <f>IF(C123&gt;0,C123+1,IF(A124='Berekening Huurwaarborg'!$C$6,1,0))</f>
        <v>93</v>
      </c>
      <c r="D124" s="7">
        <f>IF(A124='Berekening Huurwaarborg'!$C$8,1,0)</f>
        <v>0</v>
      </c>
      <c r="E124" s="8">
        <f>IF(C124&gt;0,IF(C124=1,'Berekening Huurwaarborg'!$B$4*B124/$M$3/100,H124*B124/$M$3/100),0)*IF(AND(C124=1,D124&lt;&gt;1),'Berekening Huurwaarborg'!$F$6,IF(D124=1,'Berekening Huurwaarborg'!$F$8,1))</f>
        <v>0.36420301460220339</v>
      </c>
      <c r="F124" s="12">
        <f>IF(C124=1,'Berekening Huurwaarborg'!$B$4+E124,IF(C124&gt;1,F123+E124,F123))</f>
        <v>1900.5538444174022</v>
      </c>
      <c r="G124" s="9">
        <f t="shared" si="3"/>
        <v>1</v>
      </c>
      <c r="H124" s="11">
        <f>IF(C124=1,'Berekening Huurwaarborg'!$B$4,IF(G124=1,F123,H123))</f>
        <v>1900.1896414027999</v>
      </c>
      <c r="I124" s="30">
        <f t="shared" si="4"/>
        <v>41275</v>
      </c>
      <c r="J124" s="30">
        <f t="shared" si="5"/>
        <v>41305</v>
      </c>
      <c r="L124" s="10"/>
    </row>
    <row r="125" spans="1:14" x14ac:dyDescent="0.25">
      <c r="A125" s="1" t="s">
        <v>49</v>
      </c>
      <c r="B125" s="2">
        <v>0.23</v>
      </c>
      <c r="C125" s="7">
        <f>IF(C124&gt;0,C124+1,IF(A125='Berekening Huurwaarborg'!$C$6,1,0))</f>
        <v>94</v>
      </c>
      <c r="D125" s="7">
        <f>IF(A125='Berekening Huurwaarborg'!$C$8,1,0)</f>
        <v>0</v>
      </c>
      <c r="E125" s="8">
        <f>IF(C125&gt;0,IF(C125=1,'Berekening Huurwaarborg'!$B$4*B125/$M$3/100,H125*B125/$M$3/100),0)*IF(AND(C125=1,D125&lt;&gt;1),'Berekening Huurwaarborg'!$F$6,IF(D125=1,'Berekening Huurwaarborg'!$F$8,1))</f>
        <v>0.36420301460220339</v>
      </c>
      <c r="F125" s="12">
        <f>IF(C125=1,'Berekening Huurwaarborg'!$B$4+E125,IF(C125&gt;1,F124+E125,F124))</f>
        <v>1900.9180474320044</v>
      </c>
      <c r="G125" s="9">
        <f t="shared" si="3"/>
        <v>2</v>
      </c>
      <c r="H125" s="11">
        <f>IF(C125=1,'Berekening Huurwaarborg'!$B$4,IF(G125=1,F124,H124))</f>
        <v>1900.1896414027999</v>
      </c>
      <c r="I125" s="30">
        <f t="shared" si="4"/>
        <v>41306</v>
      </c>
      <c r="J125" s="30">
        <f t="shared" si="5"/>
        <v>41333</v>
      </c>
      <c r="L125" s="10"/>
    </row>
    <row r="126" spans="1:14" x14ac:dyDescent="0.25">
      <c r="A126" s="1" t="s">
        <v>50</v>
      </c>
      <c r="B126" s="2">
        <v>0.25</v>
      </c>
      <c r="C126" s="7">
        <f>IF(C125&gt;0,C125+1,IF(A126='Berekening Huurwaarborg'!$C$6,1,0))</f>
        <v>95</v>
      </c>
      <c r="D126" s="7">
        <f>IF(A126='Berekening Huurwaarborg'!$C$8,1,0)</f>
        <v>0</v>
      </c>
      <c r="E126" s="8">
        <f>IF(C126&gt;0,IF(C126=1,'Berekening Huurwaarborg'!$B$4*B126/$M$3/100,H126*B126/$M$3/100),0)*IF(AND(C126=1,D126&lt;&gt;1),'Berekening Huurwaarborg'!$F$6,IF(D126=1,'Berekening Huurwaarborg'!$F$8,1))</f>
        <v>0.39587284195891664</v>
      </c>
      <c r="F126" s="12">
        <f>IF(C126=1,'Berekening Huurwaarborg'!$B$4+E126,IF(C126&gt;1,F125+E126,F125))</f>
        <v>1901.3139202739633</v>
      </c>
      <c r="G126" s="9">
        <f t="shared" si="3"/>
        <v>3</v>
      </c>
      <c r="H126" s="11">
        <f>IF(C126=1,'Berekening Huurwaarborg'!$B$4,IF(G126=1,F125,H125))</f>
        <v>1900.1896414027999</v>
      </c>
      <c r="I126" s="30">
        <f t="shared" si="4"/>
        <v>41334</v>
      </c>
      <c r="J126" s="30">
        <f t="shared" si="5"/>
        <v>41364</v>
      </c>
      <c r="L126" s="10"/>
      <c r="N126" s="7"/>
    </row>
    <row r="127" spans="1:14" x14ac:dyDescent="0.25">
      <c r="A127" s="1" t="s">
        <v>51</v>
      </c>
      <c r="B127" s="2">
        <v>0.21</v>
      </c>
      <c r="C127" s="7">
        <f>IF(C126&gt;0,C126+1,IF(A127='Berekening Huurwaarborg'!$C$6,1,0))</f>
        <v>96</v>
      </c>
      <c r="D127" s="7">
        <f>IF(A127='Berekening Huurwaarborg'!$C$8,1,0)</f>
        <v>0</v>
      </c>
      <c r="E127" s="8">
        <f>IF(C127&gt;0,IF(C127=1,'Berekening Huurwaarborg'!$B$4*B127/$M$3/100,H127*B127/$M$3/100),0)*IF(AND(C127=1,D127&lt;&gt;1),'Berekening Huurwaarborg'!$F$6,IF(D127=1,'Berekening Huurwaarborg'!$F$8,1))</f>
        <v>0.33253318724548997</v>
      </c>
      <c r="F127" s="12">
        <f>IF(C127=1,'Berekening Huurwaarborg'!$B$4+E127,IF(C127&gt;1,F126+E127,F126))</f>
        <v>1901.6464534612087</v>
      </c>
      <c r="G127" s="9">
        <f t="shared" si="3"/>
        <v>4</v>
      </c>
      <c r="H127" s="11">
        <f>IF(C127=1,'Berekening Huurwaarborg'!$B$4,IF(G127=1,F126,H126))</f>
        <v>1900.1896414027999</v>
      </c>
      <c r="I127" s="30">
        <f t="shared" si="4"/>
        <v>41365</v>
      </c>
      <c r="J127" s="30">
        <f t="shared" si="5"/>
        <v>41394</v>
      </c>
      <c r="L127" s="10"/>
      <c r="N127" s="7"/>
    </row>
    <row r="128" spans="1:14" x14ac:dyDescent="0.25">
      <c r="A128" s="1" t="s">
        <v>52</v>
      </c>
      <c r="B128" s="2">
        <v>0.19</v>
      </c>
      <c r="C128" s="7">
        <f>IF(C127&gt;0,C127+1,IF(A128='Berekening Huurwaarborg'!$C$6,1,0))</f>
        <v>97</v>
      </c>
      <c r="D128" s="7">
        <f>IF(A128='Berekening Huurwaarborg'!$C$8,1,0)</f>
        <v>0</v>
      </c>
      <c r="E128" s="8">
        <f>IF(C128&gt;0,IF(C128=1,'Berekening Huurwaarborg'!$B$4*B128/$M$3/100,H128*B128/$M$3/100),0)*IF(AND(C128=1,D128&lt;&gt;1),'Berekening Huurwaarborg'!$F$6,IF(D128=1,'Berekening Huurwaarborg'!$F$8,1))</f>
        <v>0.30086335988877666</v>
      </c>
      <c r="F128" s="12">
        <f>IF(C128=1,'Berekening Huurwaarborg'!$B$4+E128,IF(C128&gt;1,F127+E128,F127))</f>
        <v>1901.9473168210975</v>
      </c>
      <c r="G128" s="9">
        <f t="shared" si="3"/>
        <v>5</v>
      </c>
      <c r="H128" s="11">
        <f>IF(C128=1,'Berekening Huurwaarborg'!$B$4,IF(G128=1,F127,H127))</f>
        <v>1900.1896414027999</v>
      </c>
      <c r="I128" s="30">
        <f t="shared" si="4"/>
        <v>41395</v>
      </c>
      <c r="J128" s="30">
        <f t="shared" si="5"/>
        <v>41425</v>
      </c>
      <c r="L128" s="10"/>
      <c r="N128" s="7"/>
    </row>
    <row r="129" spans="1:16" x14ac:dyDescent="0.25">
      <c r="A129" s="1" t="s">
        <v>53</v>
      </c>
      <c r="B129" s="2">
        <v>0.19</v>
      </c>
      <c r="C129" s="7">
        <f>IF(C128&gt;0,C128+1,IF(A129='Berekening Huurwaarborg'!$C$6,1,0))</f>
        <v>98</v>
      </c>
      <c r="D129" s="7">
        <f>IF(A129='Berekening Huurwaarborg'!$C$8,1,0)</f>
        <v>0</v>
      </c>
      <c r="E129" s="8">
        <f>IF(C129&gt;0,IF(C129=1,'Berekening Huurwaarborg'!$B$4*B129/$M$3/100,H129*B129/$M$3/100),0)*IF(AND(C129=1,D129&lt;&gt;1),'Berekening Huurwaarborg'!$F$6,IF(D129=1,'Berekening Huurwaarborg'!$F$8,1))</f>
        <v>0.30086335988877666</v>
      </c>
      <c r="F129" s="12">
        <f>IF(C129=1,'Berekening Huurwaarborg'!$B$4+E129,IF(C129&gt;1,F128+E129,F128))</f>
        <v>1902.2481801809863</v>
      </c>
      <c r="G129" s="9">
        <f t="shared" si="3"/>
        <v>6</v>
      </c>
      <c r="H129" s="11">
        <f>IF(C129=1,'Berekening Huurwaarborg'!$B$4,IF(G129=1,F128,H128))</f>
        <v>1900.1896414027999</v>
      </c>
      <c r="I129" s="30">
        <f t="shared" si="4"/>
        <v>41426</v>
      </c>
      <c r="J129" s="30">
        <f t="shared" si="5"/>
        <v>41455</v>
      </c>
      <c r="L129" s="10"/>
      <c r="N129" s="7"/>
    </row>
    <row r="130" spans="1:16" x14ac:dyDescent="0.25">
      <c r="A130" s="1" t="s">
        <v>54</v>
      </c>
      <c r="B130" s="2">
        <v>0.19</v>
      </c>
      <c r="C130" s="7">
        <f>IF(C129&gt;0,C129+1,IF(A130='Berekening Huurwaarborg'!$C$6,1,0))</f>
        <v>99</v>
      </c>
      <c r="D130" s="7">
        <f>IF(A130='Berekening Huurwaarborg'!$C$8,1,0)</f>
        <v>0</v>
      </c>
      <c r="E130" s="8">
        <f>IF(C130&gt;0,IF(C130=1,'Berekening Huurwaarborg'!$B$4*B130/$M$3/100,H130*B130/$M$3/100),0)*IF(AND(C130=1,D130&lt;&gt;1),'Berekening Huurwaarborg'!$F$6,IF(D130=1,'Berekening Huurwaarborg'!$F$8,1))</f>
        <v>0.30086335988877666</v>
      </c>
      <c r="F130" s="12">
        <f>IF(C130=1,'Berekening Huurwaarborg'!$B$4+E130,IF(C130&gt;1,F129+E130,F129))</f>
        <v>1902.5490435408751</v>
      </c>
      <c r="G130" s="9">
        <f t="shared" si="3"/>
        <v>7</v>
      </c>
      <c r="H130" s="11">
        <f>IF(C130=1,'Berekening Huurwaarborg'!$B$4,IF(G130=1,F129,H129))</f>
        <v>1900.1896414027999</v>
      </c>
      <c r="I130" s="30">
        <f t="shared" si="4"/>
        <v>41456</v>
      </c>
      <c r="J130" s="30">
        <f t="shared" si="5"/>
        <v>41486</v>
      </c>
      <c r="L130" s="10"/>
      <c r="N130" s="7"/>
    </row>
    <row r="131" spans="1:16" x14ac:dyDescent="0.25">
      <c r="A131" s="1" t="s">
        <v>55</v>
      </c>
      <c r="B131" s="2">
        <v>0.18</v>
      </c>
      <c r="C131" s="7">
        <f>IF(C130&gt;0,C130+1,IF(A131='Berekening Huurwaarborg'!$C$6,1,0))</f>
        <v>100</v>
      </c>
      <c r="D131" s="7">
        <f>IF(A131='Berekening Huurwaarborg'!$C$8,1,0)</f>
        <v>0</v>
      </c>
      <c r="E131" s="8">
        <f>IF(C131&gt;0,IF(C131=1,'Berekening Huurwaarborg'!$B$4*B131/$M$3/100,H131*B131/$M$3/100),0)*IF(AND(C131=1,D131&lt;&gt;1),'Berekening Huurwaarborg'!$F$6,IF(D131=1,'Berekening Huurwaarborg'!$F$8,1))</f>
        <v>0.28502844621042001</v>
      </c>
      <c r="F131" s="12">
        <f>IF(C131=1,'Berekening Huurwaarborg'!$B$4+E131,IF(C131&gt;1,F130+E131,F130))</f>
        <v>1902.8340719870855</v>
      </c>
      <c r="G131" s="9">
        <f t="shared" si="3"/>
        <v>8</v>
      </c>
      <c r="H131" s="11">
        <f>IF(C131=1,'Berekening Huurwaarborg'!$B$4,IF(G131=1,F130,H130))</f>
        <v>1900.1896414027999</v>
      </c>
      <c r="I131" s="30">
        <f t="shared" si="4"/>
        <v>41487</v>
      </c>
      <c r="J131" s="30">
        <f t="shared" si="5"/>
        <v>41517</v>
      </c>
      <c r="L131" s="10"/>
      <c r="N131" s="7"/>
    </row>
    <row r="132" spans="1:16" x14ac:dyDescent="0.25">
      <c r="A132" s="1" t="s">
        <v>56</v>
      </c>
      <c r="B132" s="2">
        <v>0.18</v>
      </c>
      <c r="C132" s="7">
        <f>IF(C131&gt;0,C131+1,IF(A132='Berekening Huurwaarborg'!$C$6,1,0))</f>
        <v>101</v>
      </c>
      <c r="D132" s="7">
        <f>IF(A132='Berekening Huurwaarborg'!$C$8,1,0)</f>
        <v>0</v>
      </c>
      <c r="E132" s="8">
        <f>IF(C132&gt;0,IF(C132=1,'Berekening Huurwaarborg'!$B$4*B132/$M$3/100,H132*B132/$M$3/100),0)*IF(AND(C132=1,D132&lt;&gt;1),'Berekening Huurwaarborg'!$F$6,IF(D132=1,'Berekening Huurwaarborg'!$F$8,1))</f>
        <v>0.28502844621042001</v>
      </c>
      <c r="F132" s="12">
        <f>IF(C132=1,'Berekening Huurwaarborg'!$B$4+E132,IF(C132&gt;1,F131+E132,F131))</f>
        <v>1903.1191004332959</v>
      </c>
      <c r="G132" s="9">
        <f t="shared" si="3"/>
        <v>9</v>
      </c>
      <c r="H132" s="11">
        <f>IF(C132=1,'Berekening Huurwaarborg'!$B$4,IF(G132=1,F131,H131))</f>
        <v>1900.1896414027999</v>
      </c>
      <c r="I132" s="30">
        <f t="shared" si="4"/>
        <v>41518</v>
      </c>
      <c r="J132" s="30">
        <f t="shared" si="5"/>
        <v>41547</v>
      </c>
      <c r="L132" s="10"/>
      <c r="N132" s="7"/>
    </row>
    <row r="133" spans="1:16" x14ac:dyDescent="0.25">
      <c r="A133" s="1" t="s">
        <v>57</v>
      </c>
      <c r="B133" s="2">
        <v>0.17</v>
      </c>
      <c r="C133" s="7">
        <f>IF(C132&gt;0,C132+1,IF(A133='Berekening Huurwaarborg'!$C$6,1,0))</f>
        <v>102</v>
      </c>
      <c r="D133" s="7">
        <f>IF(A133='Berekening Huurwaarborg'!$C$8,1,0)</f>
        <v>0</v>
      </c>
      <c r="E133" s="8">
        <f>IF(C133&gt;0,IF(C133=1,'Berekening Huurwaarborg'!$B$4*B133/$M$3/100,H133*B133/$M$3/100),0)*IF(AND(C133=1,D133&lt;&gt;1),'Berekening Huurwaarborg'!$F$6,IF(D133=1,'Berekening Huurwaarborg'!$F$8,1))</f>
        <v>0.26919353253206335</v>
      </c>
      <c r="F133" s="12">
        <f>IF(C133=1,'Berekening Huurwaarborg'!$B$4+E133,IF(C133&gt;1,F132+E133,F132))</f>
        <v>1903.3882939658279</v>
      </c>
      <c r="G133" s="9">
        <f t="shared" si="3"/>
        <v>10</v>
      </c>
      <c r="H133" s="11">
        <f>IF(C133=1,'Berekening Huurwaarborg'!$B$4,IF(G133=1,F132,H132))</f>
        <v>1900.1896414027999</v>
      </c>
      <c r="I133" s="30">
        <f t="shared" si="4"/>
        <v>41548</v>
      </c>
      <c r="J133" s="30">
        <f t="shared" si="5"/>
        <v>41578</v>
      </c>
      <c r="L133" s="10"/>
      <c r="N133" s="7"/>
    </row>
    <row r="134" spans="1:16" x14ac:dyDescent="0.25">
      <c r="A134" s="1" t="s">
        <v>58</v>
      </c>
      <c r="B134" s="2">
        <v>0.16</v>
      </c>
      <c r="C134" s="7">
        <f>IF(C133&gt;0,C133+1,IF(A134='Berekening Huurwaarborg'!$C$6,1,0))</f>
        <v>103</v>
      </c>
      <c r="D134" s="7">
        <f>IF(A134='Berekening Huurwaarborg'!$C$8,1,0)</f>
        <v>0</v>
      </c>
      <c r="E134" s="8">
        <f>IF(C134&gt;0,IF(C134=1,'Berekening Huurwaarborg'!$B$4*B134/$M$3/100,H134*B134/$M$3/100),0)*IF(AND(C134=1,D134&lt;&gt;1),'Berekening Huurwaarborg'!$F$6,IF(D134=1,'Berekening Huurwaarborg'!$F$8,1))</f>
        <v>0.25335861885370664</v>
      </c>
      <c r="F134" s="12">
        <f>IF(C134=1,'Berekening Huurwaarborg'!$B$4+E134,IF(C134&gt;1,F133+E134,F133))</f>
        <v>1903.6416525846817</v>
      </c>
      <c r="G134" s="9">
        <f t="shared" ref="G134:G197" si="6">VALUE(RIGHT( A134, LEN( A134) - SEARCH( "M", A134 ) ))</f>
        <v>11</v>
      </c>
      <c r="H134" s="11">
        <f>IF(C134=1,'Berekening Huurwaarborg'!$B$4,IF(G134=1,F133,H133))</f>
        <v>1900.1896414027999</v>
      </c>
      <c r="I134" s="30">
        <f t="shared" ref="I134:I197" si="7">DATE(LEFT(A134,4),RIGHT(A134,LEN(A134)-5),1)</f>
        <v>41579</v>
      </c>
      <c r="J134" s="30">
        <f t="shared" ref="J134:J197" si="8">EOMONTH(I134,0)</f>
        <v>41608</v>
      </c>
      <c r="L134" s="10"/>
      <c r="N134" s="7"/>
    </row>
    <row r="135" spans="1:16" x14ac:dyDescent="0.25">
      <c r="A135" s="1" t="s">
        <v>59</v>
      </c>
      <c r="B135" s="2">
        <v>0.17</v>
      </c>
      <c r="C135" s="7">
        <f>IF(C134&gt;0,C134+1,IF(A135='Berekening Huurwaarborg'!$C$6,1,0))</f>
        <v>104</v>
      </c>
      <c r="D135" s="7">
        <f>IF(A135='Berekening Huurwaarborg'!$C$8,1,0)</f>
        <v>0</v>
      </c>
      <c r="E135" s="8">
        <f>IF(C135&gt;0,IF(C135=1,'Berekening Huurwaarborg'!$B$4*B135/$M$3/100,H135*B135/$M$3/100),0)*IF(AND(C135=1,D135&lt;&gt;1),'Berekening Huurwaarborg'!$F$6,IF(D135=1,'Berekening Huurwaarborg'!$F$8,1))</f>
        <v>0.26919353253206335</v>
      </c>
      <c r="F135" s="12">
        <f>IF(C135=1,'Berekening Huurwaarborg'!$B$4+E135,IF(C135&gt;1,F134+E135,F134))</f>
        <v>1903.9108461172136</v>
      </c>
      <c r="G135" s="9">
        <f t="shared" si="6"/>
        <v>12</v>
      </c>
      <c r="H135" s="11">
        <f>IF(C135=1,'Berekening Huurwaarborg'!$B$4,IF(G135=1,F134,H134))</f>
        <v>1900.1896414027999</v>
      </c>
      <c r="I135" s="30">
        <f t="shared" si="7"/>
        <v>41609</v>
      </c>
      <c r="J135" s="30">
        <f t="shared" si="8"/>
        <v>41639</v>
      </c>
      <c r="L135" s="10"/>
      <c r="N135" s="7"/>
      <c r="O135" s="14"/>
      <c r="P135" s="15"/>
    </row>
    <row r="136" spans="1:16" x14ac:dyDescent="0.25">
      <c r="A136" s="1" t="s">
        <v>60</v>
      </c>
      <c r="B136" s="2">
        <v>0.17</v>
      </c>
      <c r="C136" s="7">
        <f>IF(C135&gt;0,C135+1,IF(A136='Berekening Huurwaarborg'!$C$6,1,0))</f>
        <v>105</v>
      </c>
      <c r="D136" s="7">
        <f>IF(A136='Berekening Huurwaarborg'!$C$8,1,0)</f>
        <v>0</v>
      </c>
      <c r="E136" s="8">
        <f>IF(C136&gt;0,IF(C136=1,'Berekening Huurwaarborg'!$B$4*B136/$M$3/100,H136*B136/$M$3/100),0)*IF(AND(C136=1,D136&lt;&gt;1),'Berekening Huurwaarborg'!$F$6,IF(D136=1,'Berekening Huurwaarborg'!$F$8,1))</f>
        <v>0.26972070319993863</v>
      </c>
      <c r="F136" s="12">
        <f>IF(C136=1,'Berekening Huurwaarborg'!$B$4+E136,IF(C136&gt;1,F135+E136,F135))</f>
        <v>1904.1805668204136</v>
      </c>
      <c r="G136" s="9">
        <f t="shared" si="6"/>
        <v>1</v>
      </c>
      <c r="H136" s="11">
        <f>IF(C136=1,'Berekening Huurwaarborg'!$B$4,IF(G136=1,F135,H135))</f>
        <v>1903.9108461172136</v>
      </c>
      <c r="I136" s="30">
        <f t="shared" si="7"/>
        <v>41640</v>
      </c>
      <c r="J136" s="30">
        <f t="shared" si="8"/>
        <v>41670</v>
      </c>
    </row>
    <row r="137" spans="1:16" x14ac:dyDescent="0.25">
      <c r="A137" s="1" t="s">
        <v>61</v>
      </c>
      <c r="B137" s="2">
        <v>0.16</v>
      </c>
      <c r="C137" s="7">
        <f>IF(C136&gt;0,C136+1,IF(A137='Berekening Huurwaarborg'!$C$6,1,0))</f>
        <v>106</v>
      </c>
      <c r="D137" s="7">
        <f>IF(A137='Berekening Huurwaarborg'!$C$8,1,0)</f>
        <v>0</v>
      </c>
      <c r="E137" s="8">
        <f>IF(C137&gt;0,IF(C137=1,'Berekening Huurwaarborg'!$B$4*B137/$M$3/100,H137*B137/$M$3/100),0)*IF(AND(C137=1,D137&lt;&gt;1),'Berekening Huurwaarborg'!$F$6,IF(D137=1,'Berekening Huurwaarborg'!$F$8,1))</f>
        <v>0.25385477948229518</v>
      </c>
      <c r="F137" s="12">
        <f>IF(C137=1,'Berekening Huurwaarborg'!$B$4+E137,IF(C137&gt;1,F136+E137,F136))</f>
        <v>1904.4344215998958</v>
      </c>
      <c r="G137" s="9">
        <f t="shared" si="6"/>
        <v>2</v>
      </c>
      <c r="H137" s="11">
        <f>IF(C137=1,'Berekening Huurwaarborg'!$B$4,IF(G137=1,F136,H136))</f>
        <v>1903.9108461172136</v>
      </c>
      <c r="I137" s="30">
        <f t="shared" si="7"/>
        <v>41671</v>
      </c>
      <c r="J137" s="30">
        <f t="shared" si="8"/>
        <v>41698</v>
      </c>
    </row>
    <row r="138" spans="1:16" x14ac:dyDescent="0.25">
      <c r="A138" s="1" t="s">
        <v>62</v>
      </c>
      <c r="B138" s="2">
        <v>0.17</v>
      </c>
      <c r="C138" s="7">
        <f>IF(C137&gt;0,C137+1,IF(A138='Berekening Huurwaarborg'!$C$6,1,0))</f>
        <v>107</v>
      </c>
      <c r="D138" s="7">
        <f>IF(A138='Berekening Huurwaarborg'!$C$8,1,0)</f>
        <v>0</v>
      </c>
      <c r="E138" s="8">
        <f>IF(C138&gt;0,IF(C138=1,'Berekening Huurwaarborg'!$B$4*B138/$M$3/100,H138*B138/$M$3/100),0)*IF(AND(C138=1,D138&lt;&gt;1),'Berekening Huurwaarborg'!$F$6,IF(D138=1,'Berekening Huurwaarborg'!$F$8,1))</f>
        <v>0.26972070319993863</v>
      </c>
      <c r="F138" s="12">
        <f>IF(C138=1,'Berekening Huurwaarborg'!$B$4+E138,IF(C138&gt;1,F137+E138,F137))</f>
        <v>1904.7041423030958</v>
      </c>
      <c r="G138" s="9">
        <f t="shared" si="6"/>
        <v>3</v>
      </c>
      <c r="H138" s="11">
        <f>IF(C138=1,'Berekening Huurwaarborg'!$B$4,IF(G138=1,F137,H137))</f>
        <v>1903.9108461172136</v>
      </c>
      <c r="I138" s="30">
        <f t="shared" si="7"/>
        <v>41699</v>
      </c>
      <c r="J138" s="30">
        <f t="shared" si="8"/>
        <v>41729</v>
      </c>
    </row>
    <row r="139" spans="1:16" x14ac:dyDescent="0.25">
      <c r="A139" s="1" t="s">
        <v>63</v>
      </c>
      <c r="B139" s="2">
        <v>0.17</v>
      </c>
      <c r="C139" s="7">
        <f>IF(C138&gt;0,C138+1,IF(A139='Berekening Huurwaarborg'!$C$6,1,0))</f>
        <v>108</v>
      </c>
      <c r="D139" s="7">
        <f>IF(A139='Berekening Huurwaarborg'!$C$8,1,0)</f>
        <v>0</v>
      </c>
      <c r="E139" s="8">
        <f>IF(C139&gt;0,IF(C139=1,'Berekening Huurwaarborg'!$B$4*B139/$M$3/100,H139*B139/$M$3/100),0)*IF(AND(C139=1,D139&lt;&gt;1),'Berekening Huurwaarborg'!$F$6,IF(D139=1,'Berekening Huurwaarborg'!$F$8,1))</f>
        <v>0.26972070319993863</v>
      </c>
      <c r="F139" s="12">
        <f>IF(C139=1,'Berekening Huurwaarborg'!$B$4+E139,IF(C139&gt;1,F138+E139,F138))</f>
        <v>1904.9738630062957</v>
      </c>
      <c r="G139" s="9">
        <f t="shared" si="6"/>
        <v>4</v>
      </c>
      <c r="H139" s="11">
        <f>IF(C139=1,'Berekening Huurwaarborg'!$B$4,IF(G139=1,F138,H138))</f>
        <v>1903.9108461172136</v>
      </c>
      <c r="I139" s="30">
        <f t="shared" si="7"/>
        <v>41730</v>
      </c>
      <c r="J139" s="30">
        <f t="shared" si="8"/>
        <v>41759</v>
      </c>
    </row>
    <row r="140" spans="1:16" x14ac:dyDescent="0.25">
      <c r="A140" s="1" t="s">
        <v>64</v>
      </c>
      <c r="B140" s="2">
        <v>0.15</v>
      </c>
      <c r="C140" s="7">
        <f>IF(C139&gt;0,C139+1,IF(A140='Berekening Huurwaarborg'!$C$6,1,0))</f>
        <v>109</v>
      </c>
      <c r="D140" s="7">
        <f>IF(A140='Berekening Huurwaarborg'!$C$8,1,0)</f>
        <v>0</v>
      </c>
      <c r="E140" s="8">
        <f>IF(C140&gt;0,IF(C140=1,'Berekening Huurwaarborg'!$B$4*B140/$M$3/100,H140*B140/$M$3/100),0)*IF(AND(C140=1,D140&lt;&gt;1),'Berekening Huurwaarborg'!$F$6,IF(D140=1,'Berekening Huurwaarborg'!$F$8,1))</f>
        <v>0.23798885576465167</v>
      </c>
      <c r="F140" s="12">
        <f>IF(C140=1,'Berekening Huurwaarborg'!$B$4+E140,IF(C140&gt;1,F139+E140,F139))</f>
        <v>1905.2118518620603</v>
      </c>
      <c r="G140" s="9">
        <f t="shared" si="6"/>
        <v>5</v>
      </c>
      <c r="H140" s="11">
        <f>IF(C140=1,'Berekening Huurwaarborg'!$B$4,IF(G140=1,F139,H139))</f>
        <v>1903.9108461172136</v>
      </c>
      <c r="I140" s="30">
        <f t="shared" si="7"/>
        <v>41760</v>
      </c>
      <c r="J140" s="30">
        <f t="shared" si="8"/>
        <v>41790</v>
      </c>
    </row>
    <row r="141" spans="1:16" x14ac:dyDescent="0.25">
      <c r="A141" s="1" t="s">
        <v>65</v>
      </c>
      <c r="B141" s="2">
        <v>0.15</v>
      </c>
      <c r="C141" s="7">
        <f>IF(C140&gt;0,C140+1,IF(A141='Berekening Huurwaarborg'!$C$6,1,0))</f>
        <v>110</v>
      </c>
      <c r="D141" s="7">
        <f>IF(A141='Berekening Huurwaarborg'!$C$8,1,0)</f>
        <v>0</v>
      </c>
      <c r="E141" s="8">
        <f>IF(C141&gt;0,IF(C141=1,'Berekening Huurwaarborg'!$B$4*B141/$M$3/100,H141*B141/$M$3/100),0)*IF(AND(C141=1,D141&lt;&gt;1),'Berekening Huurwaarborg'!$F$6,IF(D141=1,'Berekening Huurwaarborg'!$F$8,1))</f>
        <v>0.23798885576465167</v>
      </c>
      <c r="F141" s="12">
        <f>IF(C141=1,'Berekening Huurwaarborg'!$B$4+E141,IF(C141&gt;1,F140+E141,F140))</f>
        <v>1905.4498407178248</v>
      </c>
      <c r="G141" s="9">
        <f t="shared" si="6"/>
        <v>6</v>
      </c>
      <c r="H141" s="11">
        <f>IF(C141=1,'Berekening Huurwaarborg'!$B$4,IF(G141=1,F140,H140))</f>
        <v>1903.9108461172136</v>
      </c>
      <c r="I141" s="30">
        <f t="shared" si="7"/>
        <v>41791</v>
      </c>
      <c r="J141" s="30">
        <f t="shared" si="8"/>
        <v>41820</v>
      </c>
    </row>
    <row r="142" spans="1:16" x14ac:dyDescent="0.25">
      <c r="A142" s="1" t="s">
        <v>66</v>
      </c>
      <c r="B142" s="2">
        <v>0.15</v>
      </c>
      <c r="C142" s="7">
        <f>IF(C141&gt;0,C141+1,IF(A142='Berekening Huurwaarborg'!$C$6,1,0))</f>
        <v>111</v>
      </c>
      <c r="D142" s="7">
        <f>IF(A142='Berekening Huurwaarborg'!$C$8,1,0)</f>
        <v>0</v>
      </c>
      <c r="E142" s="8">
        <f>IF(C142&gt;0,IF(C142=1,'Berekening Huurwaarborg'!$B$4*B142/$M$3/100,H142*B142/$M$3/100),0)*IF(AND(C142=1,D142&lt;&gt;1),'Berekening Huurwaarborg'!$F$6,IF(D142=1,'Berekening Huurwaarborg'!$F$8,1))</f>
        <v>0.23798885576465167</v>
      </c>
      <c r="F142" s="12">
        <f>IF(C142=1,'Berekening Huurwaarborg'!$B$4+E142,IF(C142&gt;1,F141+E142,F141))</f>
        <v>1905.6878295735894</v>
      </c>
      <c r="G142" s="9">
        <f t="shared" si="6"/>
        <v>7</v>
      </c>
      <c r="H142" s="11">
        <f>IF(C142=1,'Berekening Huurwaarborg'!$B$4,IF(G142=1,F141,H141))</f>
        <v>1903.9108461172136</v>
      </c>
      <c r="I142" s="30">
        <f t="shared" si="7"/>
        <v>41821</v>
      </c>
      <c r="J142" s="30">
        <f t="shared" si="8"/>
        <v>41851</v>
      </c>
    </row>
    <row r="143" spans="1:16" x14ac:dyDescent="0.25">
      <c r="A143" s="1" t="s">
        <v>67</v>
      </c>
      <c r="B143" s="2">
        <v>0.15</v>
      </c>
      <c r="C143" s="7">
        <f>IF(C142&gt;0,C142+1,IF(A143='Berekening Huurwaarborg'!$C$6,1,0))</f>
        <v>112</v>
      </c>
      <c r="D143" s="7">
        <f>IF(A143='Berekening Huurwaarborg'!$C$8,1,0)</f>
        <v>0</v>
      </c>
      <c r="E143" s="8">
        <f>IF(C143&gt;0,IF(C143=1,'Berekening Huurwaarborg'!$B$4*B143/$M$3/100,H143*B143/$M$3/100),0)*IF(AND(C143=1,D143&lt;&gt;1),'Berekening Huurwaarborg'!$F$6,IF(D143=1,'Berekening Huurwaarborg'!$F$8,1))</f>
        <v>0.23798885576465167</v>
      </c>
      <c r="F143" s="12">
        <f>IF(C143=1,'Berekening Huurwaarborg'!$B$4+E143,IF(C143&gt;1,F142+E143,F142))</f>
        <v>1905.925818429354</v>
      </c>
      <c r="G143" s="9">
        <f t="shared" si="6"/>
        <v>8</v>
      </c>
      <c r="H143" s="11">
        <f>IF(C143=1,'Berekening Huurwaarborg'!$B$4,IF(G143=1,F142,H142))</f>
        <v>1903.9108461172136</v>
      </c>
      <c r="I143" s="30">
        <f t="shared" si="7"/>
        <v>41852</v>
      </c>
      <c r="J143" s="30">
        <f t="shared" si="8"/>
        <v>41882</v>
      </c>
    </row>
    <row r="144" spans="1:16" x14ac:dyDescent="0.25">
      <c r="A144" s="1" t="s">
        <v>68</v>
      </c>
      <c r="B144" s="2">
        <v>0.15</v>
      </c>
      <c r="C144" s="7">
        <f>IF(C143&gt;0,C143+1,IF(A144='Berekening Huurwaarborg'!$C$6,1,0))</f>
        <v>113</v>
      </c>
      <c r="D144" s="7">
        <f>IF(A144='Berekening Huurwaarborg'!$C$8,1,0)</f>
        <v>0</v>
      </c>
      <c r="E144" s="8">
        <f>IF(C144&gt;0,IF(C144=1,'Berekening Huurwaarborg'!$B$4*B144/$M$3/100,H144*B144/$M$3/100),0)*IF(AND(C144=1,D144&lt;&gt;1),'Berekening Huurwaarborg'!$F$6,IF(D144=1,'Berekening Huurwaarborg'!$F$8,1))</f>
        <v>0.23798885576465167</v>
      </c>
      <c r="F144" s="12">
        <f>IF(C144=1,'Berekening Huurwaarborg'!$B$4+E144,IF(C144&gt;1,F143+E144,F143))</f>
        <v>1906.1638072851185</v>
      </c>
      <c r="G144" s="9">
        <f t="shared" si="6"/>
        <v>9</v>
      </c>
      <c r="H144" s="11">
        <f>IF(C144=1,'Berekening Huurwaarborg'!$B$4,IF(G144=1,F143,H143))</f>
        <v>1903.9108461172136</v>
      </c>
      <c r="I144" s="30">
        <f t="shared" si="7"/>
        <v>41883</v>
      </c>
      <c r="J144" s="30">
        <f t="shared" si="8"/>
        <v>41912</v>
      </c>
    </row>
    <row r="145" spans="1:10" x14ac:dyDescent="0.25">
      <c r="A145" s="1" t="s">
        <v>69</v>
      </c>
      <c r="B145" s="2">
        <v>0.16</v>
      </c>
      <c r="C145" s="7">
        <f>IF(C144&gt;0,C144+1,IF(A145='Berekening Huurwaarborg'!$C$6,1,0))</f>
        <v>114</v>
      </c>
      <c r="D145" s="7">
        <f>IF(A145='Berekening Huurwaarborg'!$C$8,1,0)</f>
        <v>0</v>
      </c>
      <c r="E145" s="8">
        <f>IF(C145&gt;0,IF(C145=1,'Berekening Huurwaarborg'!$B$4*B145/$M$3/100,H145*B145/$M$3/100),0)*IF(AND(C145=1,D145&lt;&gt;1),'Berekening Huurwaarborg'!$F$6,IF(D145=1,'Berekening Huurwaarborg'!$F$8,1))</f>
        <v>0.25385477948229518</v>
      </c>
      <c r="F145" s="12">
        <f>IF(C145=1,'Berekening Huurwaarborg'!$B$4+E145,IF(C145&gt;1,F144+E145,F144))</f>
        <v>1906.4176620646008</v>
      </c>
      <c r="G145" s="9">
        <f t="shared" si="6"/>
        <v>10</v>
      </c>
      <c r="H145" s="11">
        <f>IF(C145=1,'Berekening Huurwaarborg'!$B$4,IF(G145=1,F144,H144))</f>
        <v>1903.9108461172136</v>
      </c>
      <c r="I145" s="30">
        <f t="shared" si="7"/>
        <v>41913</v>
      </c>
      <c r="J145" s="30">
        <f t="shared" si="8"/>
        <v>41943</v>
      </c>
    </row>
    <row r="146" spans="1:10" x14ac:dyDescent="0.25">
      <c r="A146" s="1" t="s">
        <v>70</v>
      </c>
      <c r="B146" s="2">
        <v>0.16</v>
      </c>
      <c r="C146" s="7">
        <f>IF(C145&gt;0,C145+1,IF(A146='Berekening Huurwaarborg'!$C$6,1,0))</f>
        <v>115</v>
      </c>
      <c r="D146" s="7">
        <f>IF(A146='Berekening Huurwaarborg'!$C$8,1,0)</f>
        <v>0</v>
      </c>
      <c r="E146" s="8">
        <f>IF(C146&gt;0,IF(C146=1,'Berekening Huurwaarborg'!$B$4*B146/$M$3/100,H146*B146/$M$3/100),0)*IF(AND(C146=1,D146&lt;&gt;1),'Berekening Huurwaarborg'!$F$6,IF(D146=1,'Berekening Huurwaarborg'!$F$8,1))</f>
        <v>0.25385477948229518</v>
      </c>
      <c r="F146" s="12">
        <f>IF(C146=1,'Berekening Huurwaarborg'!$B$4+E146,IF(C146&gt;1,F145+E146,F145))</f>
        <v>1906.671516844083</v>
      </c>
      <c r="G146" s="9">
        <f t="shared" si="6"/>
        <v>11</v>
      </c>
      <c r="H146" s="11">
        <f>IF(C146=1,'Berekening Huurwaarborg'!$B$4,IF(G146=1,F145,H145))</f>
        <v>1903.9108461172136</v>
      </c>
      <c r="I146" s="30">
        <f t="shared" si="7"/>
        <v>41944</v>
      </c>
      <c r="J146" s="30">
        <f t="shared" si="8"/>
        <v>41973</v>
      </c>
    </row>
    <row r="147" spans="1:10" x14ac:dyDescent="0.25">
      <c r="A147" s="1" t="s">
        <v>71</v>
      </c>
      <c r="B147" s="2">
        <v>0.15</v>
      </c>
      <c r="C147" s="7">
        <f>IF(C146&gt;0,C146+1,IF(A147='Berekening Huurwaarborg'!$C$6,1,0))</f>
        <v>116</v>
      </c>
      <c r="D147" s="7">
        <f>IF(A147='Berekening Huurwaarborg'!$C$8,1,0)</f>
        <v>0</v>
      </c>
      <c r="E147" s="8">
        <f>IF(C147&gt;0,IF(C147=1,'Berekening Huurwaarborg'!$B$4*B147/$M$3/100,H147*B147/$M$3/100),0)*IF(AND(C147=1,D147&lt;&gt;1),'Berekening Huurwaarborg'!$F$6,IF(D147=1,'Berekening Huurwaarborg'!$F$8,1))</f>
        <v>0.23798885576465167</v>
      </c>
      <c r="F147" s="12">
        <f>IF(C147=1,'Berekening Huurwaarborg'!$B$4+E147,IF(C147&gt;1,F146+E147,F146))</f>
        <v>1906.9095056998476</v>
      </c>
      <c r="G147" s="9">
        <f t="shared" si="6"/>
        <v>12</v>
      </c>
      <c r="H147" s="11">
        <f>IF(C147=1,'Berekening Huurwaarborg'!$B$4,IF(G147=1,F146,H146))</f>
        <v>1903.9108461172136</v>
      </c>
      <c r="I147" s="30">
        <f t="shared" si="7"/>
        <v>41974</v>
      </c>
      <c r="J147" s="30">
        <f t="shared" si="8"/>
        <v>42004</v>
      </c>
    </row>
    <row r="148" spans="1:10" x14ac:dyDescent="0.25">
      <c r="A148" s="1" t="s">
        <v>72</v>
      </c>
      <c r="B148" s="2">
        <v>0.13</v>
      </c>
      <c r="C148" s="7">
        <f>IF(C147&gt;0,C147+1,IF(A148='Berekening Huurwaarborg'!$C$6,1,0))</f>
        <v>117</v>
      </c>
      <c r="D148" s="7">
        <f>IF(A148='Berekening Huurwaarborg'!$C$8,1,0)</f>
        <v>0</v>
      </c>
      <c r="E148" s="8">
        <f>IF(C148&gt;0,IF(C148=1,'Berekening Huurwaarborg'!$B$4*B148/$M$3/100,H148*B148/$M$3/100),0)*IF(AND(C148=1,D148&lt;&gt;1),'Berekening Huurwaarborg'!$F$6,IF(D148=1,'Berekening Huurwaarborg'!$F$8,1))</f>
        <v>0.2065818631174835</v>
      </c>
      <c r="F148" s="12">
        <f>IF(C148=1,'Berekening Huurwaarborg'!$B$4+E148,IF(C148&gt;1,F147+E148,F147))</f>
        <v>1907.116087562965</v>
      </c>
      <c r="G148" s="9">
        <f t="shared" si="6"/>
        <v>1</v>
      </c>
      <c r="H148" s="11">
        <f>IF(C148=1,'Berekening Huurwaarborg'!$B$4,IF(G148=1,F147,H147))</f>
        <v>1906.9095056998476</v>
      </c>
      <c r="I148" s="30">
        <f t="shared" si="7"/>
        <v>42005</v>
      </c>
      <c r="J148" s="30">
        <f t="shared" si="8"/>
        <v>42035</v>
      </c>
    </row>
    <row r="149" spans="1:10" x14ac:dyDescent="0.25">
      <c r="A149" s="1" t="s">
        <v>73</v>
      </c>
      <c r="B149" s="2">
        <v>0.13</v>
      </c>
      <c r="C149" s="7">
        <f>IF(C148&gt;0,C148+1,IF(A149='Berekening Huurwaarborg'!$C$6,1,0))</f>
        <v>118</v>
      </c>
      <c r="D149" s="7">
        <f>IF(A149='Berekening Huurwaarborg'!$C$8,1,0)</f>
        <v>0</v>
      </c>
      <c r="E149" s="8">
        <f>IF(C149&gt;0,IF(C149=1,'Berekening Huurwaarborg'!$B$4*B149/$M$3/100,H149*B149/$M$3/100),0)*IF(AND(C149=1,D149&lt;&gt;1),'Berekening Huurwaarborg'!$F$6,IF(D149=1,'Berekening Huurwaarborg'!$F$8,1))</f>
        <v>0.2065818631174835</v>
      </c>
      <c r="F149" s="12">
        <f>IF(C149=1,'Berekening Huurwaarborg'!$B$4+E149,IF(C149&gt;1,F148+E149,F148))</f>
        <v>1907.3226694260825</v>
      </c>
      <c r="G149" s="9">
        <f t="shared" si="6"/>
        <v>2</v>
      </c>
      <c r="H149" s="11">
        <f>IF(C149=1,'Berekening Huurwaarborg'!$B$4,IF(G149=1,F148,H148))</f>
        <v>1906.9095056998476</v>
      </c>
      <c r="I149" s="30">
        <f t="shared" si="7"/>
        <v>42036</v>
      </c>
      <c r="J149" s="30">
        <f t="shared" si="8"/>
        <v>42063</v>
      </c>
    </row>
    <row r="150" spans="1:10" x14ac:dyDescent="0.25">
      <c r="A150" s="1" t="s">
        <v>74</v>
      </c>
      <c r="B150" s="2">
        <v>0.13</v>
      </c>
      <c r="C150" s="7">
        <f>IF(C149&gt;0,C149+1,IF(A150='Berekening Huurwaarborg'!$C$6,1,0))</f>
        <v>119</v>
      </c>
      <c r="D150" s="7">
        <f>IF(A150='Berekening Huurwaarborg'!$C$8,1,0)</f>
        <v>0</v>
      </c>
      <c r="E150" s="8">
        <f>IF(C150&gt;0,IF(C150=1,'Berekening Huurwaarborg'!$B$4*B150/$M$3/100,H150*B150/$M$3/100),0)*IF(AND(C150=1,D150&lt;&gt;1),'Berekening Huurwaarborg'!$F$6,IF(D150=1,'Berekening Huurwaarborg'!$F$8,1))</f>
        <v>0.2065818631174835</v>
      </c>
      <c r="F150" s="12">
        <f>IF(C150=1,'Berekening Huurwaarborg'!$B$4+E150,IF(C150&gt;1,F149+E150,F149))</f>
        <v>1907.5292512891999</v>
      </c>
      <c r="G150" s="9">
        <f t="shared" si="6"/>
        <v>3</v>
      </c>
      <c r="H150" s="11">
        <f>IF(C150=1,'Berekening Huurwaarborg'!$B$4,IF(G150=1,F149,H149))</f>
        <v>1906.9095056998476</v>
      </c>
      <c r="I150" s="30">
        <f t="shared" si="7"/>
        <v>42064</v>
      </c>
      <c r="J150" s="30">
        <f t="shared" si="8"/>
        <v>42094</v>
      </c>
    </row>
    <row r="151" spans="1:10" x14ac:dyDescent="0.25">
      <c r="A151" s="1" t="s">
        <v>75</v>
      </c>
      <c r="B151" s="2">
        <v>0.11</v>
      </c>
      <c r="C151" s="7">
        <f>IF(C150&gt;0,C150+1,IF(A151='Berekening Huurwaarborg'!$C$6,1,0))</f>
        <v>120</v>
      </c>
      <c r="D151" s="7">
        <f>IF(A151='Berekening Huurwaarborg'!$C$8,1,0)</f>
        <v>0</v>
      </c>
      <c r="E151" s="8">
        <f>IF(C151&gt;0,IF(C151=1,'Berekening Huurwaarborg'!$B$4*B151/$M$3/100,H151*B151/$M$3/100),0)*IF(AND(C151=1,D151&lt;&gt;1),'Berekening Huurwaarborg'!$F$6,IF(D151=1,'Berekening Huurwaarborg'!$F$8,1))</f>
        <v>0.17480003802248603</v>
      </c>
      <c r="F151" s="12">
        <f>IF(C151=1,'Berekening Huurwaarborg'!$B$4+E151,IF(C151&gt;1,F150+E151,F150))</f>
        <v>1907.7040513272225</v>
      </c>
      <c r="G151" s="9">
        <f t="shared" si="6"/>
        <v>4</v>
      </c>
      <c r="H151" s="11">
        <f>IF(C151=1,'Berekening Huurwaarborg'!$B$4,IF(G151=1,F150,H150))</f>
        <v>1906.9095056998476</v>
      </c>
      <c r="I151" s="30">
        <f t="shared" si="7"/>
        <v>42095</v>
      </c>
      <c r="J151" s="30">
        <f t="shared" si="8"/>
        <v>42124</v>
      </c>
    </row>
    <row r="152" spans="1:10" x14ac:dyDescent="0.25">
      <c r="A152" s="1" t="s">
        <v>76</v>
      </c>
      <c r="B152" s="2">
        <v>0.11</v>
      </c>
      <c r="C152" s="7">
        <f>IF(C151&gt;0,C151+1,IF(A152='Berekening Huurwaarborg'!$C$6,1,0))</f>
        <v>121</v>
      </c>
      <c r="D152" s="7">
        <f>IF(A152='Berekening Huurwaarborg'!$C$8,1,0)</f>
        <v>0</v>
      </c>
      <c r="E152" s="8">
        <f>IF(C152&gt;0,IF(C152=1,'Berekening Huurwaarborg'!$B$4*B152/$M$3/100,H152*B152/$M$3/100),0)*IF(AND(C152=1,D152&lt;&gt;1),'Berekening Huurwaarborg'!$F$6,IF(D152=1,'Berekening Huurwaarborg'!$F$8,1))</f>
        <v>0.17480003802248603</v>
      </c>
      <c r="F152" s="12">
        <f>IF(C152=1,'Berekening Huurwaarborg'!$B$4+E152,IF(C152&gt;1,F151+E152,F151))</f>
        <v>1907.8788513652451</v>
      </c>
      <c r="G152" s="9">
        <f t="shared" si="6"/>
        <v>5</v>
      </c>
      <c r="H152" s="11">
        <f>IF(C152=1,'Berekening Huurwaarborg'!$B$4,IF(G152=1,F151,H151))</f>
        <v>1906.9095056998476</v>
      </c>
      <c r="I152" s="30">
        <f t="shared" si="7"/>
        <v>42125</v>
      </c>
      <c r="J152" s="30">
        <f t="shared" si="8"/>
        <v>42155</v>
      </c>
    </row>
    <row r="153" spans="1:10" x14ac:dyDescent="0.25">
      <c r="A153" s="1" t="s">
        <v>77</v>
      </c>
      <c r="B153" s="2">
        <v>0.11</v>
      </c>
      <c r="C153" s="7">
        <f>IF(C152&gt;0,C152+1,IF(A153='Berekening Huurwaarborg'!$C$6,1,0))</f>
        <v>122</v>
      </c>
      <c r="D153" s="7">
        <f>IF(A153='Berekening Huurwaarborg'!$C$8,1,0)</f>
        <v>0</v>
      </c>
      <c r="E153" s="8">
        <f>IF(C153&gt;0,IF(C153=1,'Berekening Huurwaarborg'!$B$4*B153/$M$3/100,H153*B153/$M$3/100),0)*IF(AND(C153=1,D153&lt;&gt;1),'Berekening Huurwaarborg'!$F$6,IF(D153=1,'Berekening Huurwaarborg'!$F$8,1))</f>
        <v>0.17480003802248603</v>
      </c>
      <c r="F153" s="12">
        <f>IF(C153=1,'Berekening Huurwaarborg'!$B$4+E153,IF(C153&gt;1,F152+E153,F152))</f>
        <v>1908.0536514032676</v>
      </c>
      <c r="G153" s="9">
        <f t="shared" si="6"/>
        <v>6</v>
      </c>
      <c r="H153" s="11">
        <f>IF(C153=1,'Berekening Huurwaarborg'!$B$4,IF(G153=1,F152,H152))</f>
        <v>1906.9095056998476</v>
      </c>
      <c r="I153" s="30">
        <f t="shared" si="7"/>
        <v>42156</v>
      </c>
      <c r="J153" s="30">
        <f t="shared" si="8"/>
        <v>42185</v>
      </c>
    </row>
    <row r="154" spans="1:10" x14ac:dyDescent="0.25">
      <c r="A154" s="1" t="s">
        <v>78</v>
      </c>
      <c r="B154" s="2">
        <v>0.1</v>
      </c>
      <c r="C154" s="7">
        <f>IF(C153&gt;0,C153+1,IF(A154='Berekening Huurwaarborg'!$C$6,1,0))</f>
        <v>123</v>
      </c>
      <c r="D154" s="7">
        <f>IF(A154='Berekening Huurwaarborg'!$C$8,1,0)</f>
        <v>0</v>
      </c>
      <c r="E154" s="8">
        <f>IF(C154&gt;0,IF(C154=1,'Berekening Huurwaarborg'!$B$4*B154/$M$3/100,H154*B154/$M$3/100),0)*IF(AND(C154=1,D154&lt;&gt;1),'Berekening Huurwaarborg'!$F$6,IF(D154=1,'Berekening Huurwaarborg'!$F$8,1))</f>
        <v>0.15890912547498731</v>
      </c>
      <c r="F154" s="12">
        <f>IF(C154=1,'Berekening Huurwaarborg'!$B$4+E154,IF(C154&gt;1,F153+E154,F153))</f>
        <v>1908.2125605287426</v>
      </c>
      <c r="G154" s="9">
        <f t="shared" si="6"/>
        <v>7</v>
      </c>
      <c r="H154" s="11">
        <f>IF(C154=1,'Berekening Huurwaarborg'!$B$4,IF(G154=1,F153,H153))</f>
        <v>1906.9095056998476</v>
      </c>
      <c r="I154" s="30">
        <f t="shared" si="7"/>
        <v>42186</v>
      </c>
      <c r="J154" s="30">
        <f t="shared" si="8"/>
        <v>42216</v>
      </c>
    </row>
    <row r="155" spans="1:10" x14ac:dyDescent="0.25">
      <c r="A155" s="1" t="s">
        <v>79</v>
      </c>
      <c r="B155" s="2">
        <v>0.1</v>
      </c>
      <c r="C155" s="7">
        <f>IF(C154&gt;0,C154+1,IF(A155='Berekening Huurwaarborg'!$C$6,1,0))</f>
        <v>124</v>
      </c>
      <c r="D155" s="7">
        <f>IF(A155='Berekening Huurwaarborg'!$C$8,1,0)</f>
        <v>0</v>
      </c>
      <c r="E155" s="8">
        <f>IF(C155&gt;0,IF(C155=1,'Berekening Huurwaarborg'!$B$4*B155/$M$3/100,H155*B155/$M$3/100),0)*IF(AND(C155=1,D155&lt;&gt;1),'Berekening Huurwaarborg'!$F$6,IF(D155=1,'Berekening Huurwaarborg'!$F$8,1))</f>
        <v>0.15890912547498731</v>
      </c>
      <c r="F155" s="12">
        <f>IF(C155=1,'Berekening Huurwaarborg'!$B$4+E155,IF(C155&gt;1,F154+E155,F154))</f>
        <v>1908.3714696542177</v>
      </c>
      <c r="G155" s="9">
        <f t="shared" si="6"/>
        <v>8</v>
      </c>
      <c r="H155" s="11">
        <f>IF(C155=1,'Berekening Huurwaarborg'!$B$4,IF(G155=1,F154,H154))</f>
        <v>1906.9095056998476</v>
      </c>
      <c r="I155" s="30">
        <f t="shared" si="7"/>
        <v>42217</v>
      </c>
      <c r="J155" s="30">
        <f t="shared" si="8"/>
        <v>42247</v>
      </c>
    </row>
    <row r="156" spans="1:10" x14ac:dyDescent="0.25">
      <c r="A156" s="1" t="s">
        <v>80</v>
      </c>
      <c r="B156" s="2">
        <v>0.1</v>
      </c>
      <c r="C156" s="7">
        <f>IF(C155&gt;0,C155+1,IF(A156='Berekening Huurwaarborg'!$C$6,1,0))</f>
        <v>125</v>
      </c>
      <c r="D156" s="7">
        <f>IF(A156='Berekening Huurwaarborg'!$C$8,1,0)</f>
        <v>0</v>
      </c>
      <c r="E156" s="8">
        <f>IF(C156&gt;0,IF(C156=1,'Berekening Huurwaarborg'!$B$4*B156/$M$3/100,H156*B156/$M$3/100),0)*IF(AND(C156=1,D156&lt;&gt;1),'Berekening Huurwaarborg'!$F$6,IF(D156=1,'Berekening Huurwaarborg'!$F$8,1))</f>
        <v>0.15890912547498731</v>
      </c>
      <c r="F156" s="12">
        <f>IF(C156=1,'Berekening Huurwaarborg'!$B$4+E156,IF(C156&gt;1,F155+E156,F155))</f>
        <v>1908.5303787796927</v>
      </c>
      <c r="G156" s="9">
        <f t="shared" si="6"/>
        <v>9</v>
      </c>
      <c r="H156" s="11">
        <f>IF(C156=1,'Berekening Huurwaarborg'!$B$4,IF(G156=1,F155,H155))</f>
        <v>1906.9095056998476</v>
      </c>
      <c r="I156" s="30">
        <f t="shared" si="7"/>
        <v>42248</v>
      </c>
      <c r="J156" s="30">
        <f t="shared" si="8"/>
        <v>42277</v>
      </c>
    </row>
    <row r="157" spans="1:10" x14ac:dyDescent="0.25">
      <c r="A157" s="1" t="s">
        <v>81</v>
      </c>
      <c r="B157" s="2">
        <v>0.1</v>
      </c>
      <c r="C157" s="7">
        <f>IF(C156&gt;0,C156+1,IF(A157='Berekening Huurwaarborg'!$C$6,1,0))</f>
        <v>126</v>
      </c>
      <c r="D157" s="7">
        <f>IF(A157='Berekening Huurwaarborg'!$C$8,1,0)</f>
        <v>0</v>
      </c>
      <c r="E157" s="8">
        <f>IF(C157&gt;0,IF(C157=1,'Berekening Huurwaarborg'!$B$4*B157/$M$3/100,H157*B157/$M$3/100),0)*IF(AND(C157=1,D157&lt;&gt;1),'Berekening Huurwaarborg'!$F$6,IF(D157=1,'Berekening Huurwaarborg'!$F$8,1))</f>
        <v>0.15890912547498731</v>
      </c>
      <c r="F157" s="12">
        <f>IF(C157=1,'Berekening Huurwaarborg'!$B$4+E157,IF(C157&gt;1,F156+E157,F156))</f>
        <v>1908.6892879051677</v>
      </c>
      <c r="G157" s="9">
        <f t="shared" si="6"/>
        <v>10</v>
      </c>
      <c r="H157" s="11">
        <f>IF(C157=1,'Berekening Huurwaarborg'!$B$4,IF(G157=1,F156,H156))</f>
        <v>1906.9095056998476</v>
      </c>
      <c r="I157" s="30">
        <f t="shared" si="7"/>
        <v>42278</v>
      </c>
      <c r="J157" s="30">
        <f t="shared" si="8"/>
        <v>42308</v>
      </c>
    </row>
    <row r="158" spans="1:10" x14ac:dyDescent="0.25">
      <c r="A158" s="1" t="s">
        <v>82</v>
      </c>
      <c r="B158" s="2">
        <v>0.1</v>
      </c>
      <c r="C158" s="7">
        <f>IF(C157&gt;0,C157+1,IF(A158='Berekening Huurwaarborg'!$C$6,1,0))</f>
        <v>127</v>
      </c>
      <c r="D158" s="7">
        <f>IF(A158='Berekening Huurwaarborg'!$C$8,1,0)</f>
        <v>0</v>
      </c>
      <c r="E158" s="8">
        <f>IF(C158&gt;0,IF(C158=1,'Berekening Huurwaarborg'!$B$4*B158/$M$3/100,H158*B158/$M$3/100),0)*IF(AND(C158=1,D158&lt;&gt;1),'Berekening Huurwaarborg'!$F$6,IF(D158=1,'Berekening Huurwaarborg'!$F$8,1))</f>
        <v>0.15890912547498731</v>
      </c>
      <c r="F158" s="12">
        <f>IF(C158=1,'Berekening Huurwaarborg'!$B$4+E158,IF(C158&gt;1,F157+E158,F157))</f>
        <v>1908.8481970306427</v>
      </c>
      <c r="G158" s="9">
        <f t="shared" si="6"/>
        <v>11</v>
      </c>
      <c r="H158" s="11">
        <f>IF(C158=1,'Berekening Huurwaarborg'!$B$4,IF(G158=1,F157,H157))</f>
        <v>1906.9095056998476</v>
      </c>
      <c r="I158" s="30">
        <f t="shared" si="7"/>
        <v>42309</v>
      </c>
      <c r="J158" s="30">
        <f t="shared" si="8"/>
        <v>42338</v>
      </c>
    </row>
    <row r="159" spans="1:10" x14ac:dyDescent="0.25">
      <c r="A159" s="1" t="s">
        <v>83</v>
      </c>
      <c r="B159" s="2">
        <v>0.1</v>
      </c>
      <c r="C159" s="7">
        <f>IF(C158&gt;0,C158+1,IF(A159='Berekening Huurwaarborg'!$C$6,1,0))</f>
        <v>128</v>
      </c>
      <c r="D159" s="7">
        <f>IF(A159='Berekening Huurwaarborg'!$C$8,1,0)</f>
        <v>0</v>
      </c>
      <c r="E159" s="8">
        <f>IF(C159&gt;0,IF(C159=1,'Berekening Huurwaarborg'!$B$4*B159/$M$3/100,H159*B159/$M$3/100),0)*IF(AND(C159=1,D159&lt;&gt;1),'Berekening Huurwaarborg'!$F$6,IF(D159=1,'Berekening Huurwaarborg'!$F$8,1))</f>
        <v>0.15890912547498731</v>
      </c>
      <c r="F159" s="12">
        <f>IF(C159=1,'Berekening Huurwaarborg'!$B$4+E159,IF(C159&gt;1,F158+E159,F158))</f>
        <v>1909.0071061561177</v>
      </c>
      <c r="G159" s="9">
        <f t="shared" si="6"/>
        <v>12</v>
      </c>
      <c r="H159" s="11">
        <f>IF(C159=1,'Berekening Huurwaarborg'!$B$4,IF(G159=1,F158,H158))</f>
        <v>1906.9095056998476</v>
      </c>
      <c r="I159" s="30">
        <f t="shared" si="7"/>
        <v>42339</v>
      </c>
      <c r="J159" s="30">
        <f t="shared" si="8"/>
        <v>42369</v>
      </c>
    </row>
    <row r="160" spans="1:10" x14ac:dyDescent="0.25">
      <c r="A160" s="1" t="s">
        <v>84</v>
      </c>
      <c r="B160" s="2">
        <v>0.08</v>
      </c>
      <c r="C160" s="7">
        <f>IF(C159&gt;0,C159+1,IF(A160='Berekening Huurwaarborg'!$C$6,1,0))</f>
        <v>129</v>
      </c>
      <c r="D160" s="7">
        <f>IF(A160='Berekening Huurwaarborg'!$C$8,1,0)</f>
        <v>0</v>
      </c>
      <c r="E160" s="8">
        <f>IF(C160&gt;0,IF(C160=1,'Berekening Huurwaarborg'!$B$4*B160/$M$3/100,H160*B160/$M$3/100),0)*IF(AND(C160=1,D160&lt;&gt;1),'Berekening Huurwaarborg'!$F$6,IF(D160=1,'Berekening Huurwaarborg'!$F$8,1))</f>
        <v>0.12726714041040788</v>
      </c>
      <c r="F160" s="12">
        <f>IF(C160=1,'Berekening Huurwaarborg'!$B$4+E160,IF(C160&gt;1,F159+E160,F159))</f>
        <v>1909.1343732965281</v>
      </c>
      <c r="G160" s="9">
        <f t="shared" si="6"/>
        <v>1</v>
      </c>
      <c r="H160" s="11">
        <f>IF(C160=1,'Berekening Huurwaarborg'!$B$4,IF(G160=1,F159,H159))</f>
        <v>1909.0071061561177</v>
      </c>
      <c r="I160" s="30">
        <f t="shared" si="7"/>
        <v>42370</v>
      </c>
      <c r="J160" s="30">
        <f t="shared" si="8"/>
        <v>42400</v>
      </c>
    </row>
    <row r="161" spans="1:10" x14ac:dyDescent="0.25">
      <c r="A161" s="1" t="s">
        <v>85</v>
      </c>
      <c r="B161" s="2">
        <v>7.0000000000000007E-2</v>
      </c>
      <c r="C161" s="7">
        <f>IF(C160&gt;0,C160+1,IF(A161='Berekening Huurwaarborg'!$C$6,1,0))</f>
        <v>130</v>
      </c>
      <c r="D161" s="7">
        <f>IF(A161='Berekening Huurwaarborg'!$C$8,1,0)</f>
        <v>0</v>
      </c>
      <c r="E161" s="8">
        <f>IF(C161&gt;0,IF(C161=1,'Berekening Huurwaarborg'!$B$4*B161/$M$3/100,H161*B161/$M$3/100),0)*IF(AND(C161=1,D161&lt;&gt;1),'Berekening Huurwaarborg'!$F$6,IF(D161=1,'Berekening Huurwaarborg'!$F$8,1))</f>
        <v>0.11135874785910688</v>
      </c>
      <c r="F161" s="12">
        <f>IF(C161=1,'Berekening Huurwaarborg'!$B$4+E161,IF(C161&gt;1,F160+E161,F160))</f>
        <v>1909.2457320443873</v>
      </c>
      <c r="G161" s="9">
        <f t="shared" si="6"/>
        <v>2</v>
      </c>
      <c r="H161" s="11">
        <f>IF(C161=1,'Berekening Huurwaarborg'!$B$4,IF(G161=1,F160,H160))</f>
        <v>1909.0071061561177</v>
      </c>
      <c r="I161" s="30">
        <f t="shared" si="7"/>
        <v>42401</v>
      </c>
      <c r="J161" s="30">
        <f t="shared" si="8"/>
        <v>42429</v>
      </c>
    </row>
    <row r="162" spans="1:10" x14ac:dyDescent="0.25">
      <c r="A162" s="1" t="s">
        <v>86</v>
      </c>
      <c r="B162" s="2">
        <v>7.0000000000000007E-2</v>
      </c>
      <c r="C162" s="7">
        <f>IF(C161&gt;0,C161+1,IF(A162='Berekening Huurwaarborg'!$C$6,1,0))</f>
        <v>131</v>
      </c>
      <c r="D162" s="7">
        <f>IF(A162='Berekening Huurwaarborg'!$C$8,1,0)</f>
        <v>0</v>
      </c>
      <c r="E162" s="8">
        <f>IF(C162&gt;0,IF(C162=1,'Berekening Huurwaarborg'!$B$4*B162/$M$3/100,H162*B162/$M$3/100),0)*IF(AND(C162=1,D162&lt;&gt;1),'Berekening Huurwaarborg'!$F$6,IF(D162=1,'Berekening Huurwaarborg'!$F$8,1))</f>
        <v>0.11135874785910688</v>
      </c>
      <c r="F162" s="12">
        <f>IF(C162=1,'Berekening Huurwaarborg'!$B$4+E162,IF(C162&gt;1,F161+E162,F161))</f>
        <v>1909.3570907922465</v>
      </c>
      <c r="G162" s="9">
        <f t="shared" si="6"/>
        <v>3</v>
      </c>
      <c r="H162" s="11">
        <f>IF(C162=1,'Berekening Huurwaarborg'!$B$4,IF(G162=1,F161,H161))</f>
        <v>1909.0071061561177</v>
      </c>
      <c r="I162" s="30">
        <f t="shared" si="7"/>
        <v>42430</v>
      </c>
      <c r="J162" s="30">
        <f t="shared" si="8"/>
        <v>42460</v>
      </c>
    </row>
    <row r="163" spans="1:10" x14ac:dyDescent="0.25">
      <c r="A163" s="1" t="s">
        <v>87</v>
      </c>
      <c r="B163" s="2">
        <v>0.06</v>
      </c>
      <c r="C163" s="7">
        <f>IF(C162&gt;0,C162+1,IF(A163='Berekening Huurwaarborg'!$C$6,1,0))</f>
        <v>132</v>
      </c>
      <c r="D163" s="7">
        <f>IF(A163='Berekening Huurwaarborg'!$C$8,1,0)</f>
        <v>0</v>
      </c>
      <c r="E163" s="8">
        <f>IF(C163&gt;0,IF(C163=1,'Berekening Huurwaarborg'!$B$4*B163/$M$3/100,H163*B163/$M$3/100),0)*IF(AND(C163=1,D163&lt;&gt;1),'Berekening Huurwaarborg'!$F$6,IF(D163=1,'Berekening Huurwaarborg'!$F$8,1))</f>
        <v>9.5450355307805879E-2</v>
      </c>
      <c r="F163" s="12">
        <f>IF(C163=1,'Berekening Huurwaarborg'!$B$4+E163,IF(C163&gt;1,F162+E163,F162))</f>
        <v>1909.4525411475543</v>
      </c>
      <c r="G163" s="9">
        <f t="shared" si="6"/>
        <v>4</v>
      </c>
      <c r="H163" s="11">
        <f>IF(C163=1,'Berekening Huurwaarborg'!$B$4,IF(G163=1,F162,H162))</f>
        <v>1909.0071061561177</v>
      </c>
      <c r="I163" s="30">
        <f t="shared" si="7"/>
        <v>42461</v>
      </c>
      <c r="J163" s="30">
        <f t="shared" si="8"/>
        <v>42490</v>
      </c>
    </row>
    <row r="164" spans="1:10" x14ac:dyDescent="0.25">
      <c r="A164" s="1" t="s">
        <v>88</v>
      </c>
      <c r="B164" s="2">
        <v>0.05</v>
      </c>
      <c r="C164" s="7">
        <f>IF(C163&gt;0,C163+1,IF(A164='Berekening Huurwaarborg'!$C$6,1,0))</f>
        <v>133</v>
      </c>
      <c r="D164" s="7">
        <f>IF(A164='Berekening Huurwaarborg'!$C$8,1,0)</f>
        <v>0</v>
      </c>
      <c r="E164" s="8">
        <f>IF(C164&gt;0,IF(C164=1,'Berekening Huurwaarborg'!$B$4*B164/$M$3/100,H164*B164/$M$3/100),0)*IF(AND(C164=1,D164&lt;&gt;1),'Berekening Huurwaarborg'!$F$6,IF(D164=1,'Berekening Huurwaarborg'!$F$8,1))</f>
        <v>7.9541962756504908E-2</v>
      </c>
      <c r="F164" s="12">
        <f>IF(C164=1,'Berekening Huurwaarborg'!$B$4+E164,IF(C164&gt;1,F163+E164,F163))</f>
        <v>1909.5320831103109</v>
      </c>
      <c r="G164" s="9">
        <f t="shared" si="6"/>
        <v>5</v>
      </c>
      <c r="H164" s="11">
        <f>IF(C164=1,'Berekening Huurwaarborg'!$B$4,IF(G164=1,F163,H163))</f>
        <v>1909.0071061561177</v>
      </c>
      <c r="I164" s="30">
        <f t="shared" si="7"/>
        <v>42491</v>
      </c>
      <c r="J164" s="30">
        <f t="shared" si="8"/>
        <v>42521</v>
      </c>
    </row>
    <row r="165" spans="1:10" x14ac:dyDescent="0.25">
      <c r="A165" s="1" t="s">
        <v>89</v>
      </c>
      <c r="B165" s="2">
        <v>0.05</v>
      </c>
      <c r="C165" s="7">
        <f>IF(C164&gt;0,C164+1,IF(A165='Berekening Huurwaarborg'!$C$6,1,0))</f>
        <v>134</v>
      </c>
      <c r="D165" s="7">
        <f>IF(A165='Berekening Huurwaarborg'!$C$8,1,0)</f>
        <v>0</v>
      </c>
      <c r="E165" s="8">
        <f>IF(C165&gt;0,IF(C165=1,'Berekening Huurwaarborg'!$B$4*B165/$M$3/100,H165*B165/$M$3/100),0)*IF(AND(C165=1,D165&lt;&gt;1),'Berekening Huurwaarborg'!$F$6,IF(D165=1,'Berekening Huurwaarborg'!$F$8,1))</f>
        <v>7.9541962756504908E-2</v>
      </c>
      <c r="F165" s="12">
        <f>IF(C165=1,'Berekening Huurwaarborg'!$B$4+E165,IF(C165&gt;1,F164+E165,F164))</f>
        <v>1909.6116250730674</v>
      </c>
      <c r="G165" s="9">
        <f t="shared" si="6"/>
        <v>6</v>
      </c>
      <c r="H165" s="11">
        <f>IF(C165=1,'Berekening Huurwaarborg'!$B$4,IF(G165=1,F164,H164))</f>
        <v>1909.0071061561177</v>
      </c>
      <c r="I165" s="30">
        <f t="shared" si="7"/>
        <v>42522</v>
      </c>
      <c r="J165" s="30">
        <f t="shared" si="8"/>
        <v>42551</v>
      </c>
    </row>
    <row r="166" spans="1:10" x14ac:dyDescent="0.25">
      <c r="A166" s="1" t="s">
        <v>90</v>
      </c>
      <c r="B166" s="2">
        <v>0.03</v>
      </c>
      <c r="C166" s="7">
        <f>IF(C165&gt;0,C165+1,IF(A166='Berekening Huurwaarborg'!$C$6,1,0))</f>
        <v>135</v>
      </c>
      <c r="D166" s="7">
        <f>IF(A166='Berekening Huurwaarborg'!$C$8,1,0)</f>
        <v>0</v>
      </c>
      <c r="E166" s="8">
        <f>IF(C166&gt;0,IF(C166=1,'Berekening Huurwaarborg'!$B$4*B166/$M$3/100,H166*B166/$M$3/100),0)*IF(AND(C166=1,D166&lt;&gt;1),'Berekening Huurwaarborg'!$F$6,IF(D166=1,'Berekening Huurwaarborg'!$F$8,1))</f>
        <v>4.7725177653902939E-2</v>
      </c>
      <c r="F166" s="12">
        <f>IF(C166=1,'Berekening Huurwaarborg'!$B$4+E166,IF(C166&gt;1,F165+E166,F165))</f>
        <v>1909.6593502507214</v>
      </c>
      <c r="G166" s="9">
        <f t="shared" si="6"/>
        <v>7</v>
      </c>
      <c r="H166" s="11">
        <f>IF(C166=1,'Berekening Huurwaarborg'!$B$4,IF(G166=1,F165,H165))</f>
        <v>1909.0071061561177</v>
      </c>
      <c r="I166" s="30">
        <f t="shared" si="7"/>
        <v>42552</v>
      </c>
      <c r="J166" s="30">
        <f t="shared" si="8"/>
        <v>42582</v>
      </c>
    </row>
    <row r="167" spans="1:10" x14ac:dyDescent="0.25">
      <c r="A167" s="1" t="s">
        <v>91</v>
      </c>
      <c r="B167" s="2">
        <v>0.03</v>
      </c>
      <c r="C167" s="7">
        <f>IF(C166&gt;0,C166+1,IF(A167='Berekening Huurwaarborg'!$C$6,1,0))</f>
        <v>136</v>
      </c>
      <c r="D167" s="7">
        <f>IF(A167='Berekening Huurwaarborg'!$C$8,1,0)</f>
        <v>0</v>
      </c>
      <c r="E167" s="8">
        <f>IF(C167&gt;0,IF(C167=1,'Berekening Huurwaarborg'!$B$4*B167/$M$3/100,H167*B167/$M$3/100),0)*IF(AND(C167=1,D167&lt;&gt;1),'Berekening Huurwaarborg'!$F$6,IF(D167=1,'Berekening Huurwaarborg'!$F$8,1))</f>
        <v>4.7725177653902939E-2</v>
      </c>
      <c r="F167" s="12">
        <f>IF(C167=1,'Berekening Huurwaarborg'!$B$4+E167,IF(C167&gt;1,F166+E167,F166))</f>
        <v>1909.7070754283754</v>
      </c>
      <c r="G167" s="9">
        <f t="shared" si="6"/>
        <v>8</v>
      </c>
      <c r="H167" s="11">
        <f>IF(C167=1,'Berekening Huurwaarborg'!$B$4,IF(G167=1,F166,H166))</f>
        <v>1909.0071061561177</v>
      </c>
      <c r="I167" s="30">
        <f t="shared" si="7"/>
        <v>42583</v>
      </c>
      <c r="J167" s="30">
        <f t="shared" si="8"/>
        <v>42613</v>
      </c>
    </row>
    <row r="168" spans="1:10" x14ac:dyDescent="0.25">
      <c r="A168" s="1" t="s">
        <v>92</v>
      </c>
      <c r="B168" s="2">
        <v>0.03</v>
      </c>
      <c r="C168" s="7">
        <f>IF(C167&gt;0,C167+1,IF(A168='Berekening Huurwaarborg'!$C$6,1,0))</f>
        <v>137</v>
      </c>
      <c r="D168" s="7">
        <f>IF(A168='Berekening Huurwaarborg'!$C$8,1,0)</f>
        <v>0</v>
      </c>
      <c r="E168" s="8">
        <f>IF(C168&gt;0,IF(C168=1,'Berekening Huurwaarborg'!$B$4*B168/$M$3/100,H168*B168/$M$3/100),0)*IF(AND(C168=1,D168&lt;&gt;1),'Berekening Huurwaarborg'!$F$6,IF(D168=1,'Berekening Huurwaarborg'!$F$8,1))</f>
        <v>4.7725177653902939E-2</v>
      </c>
      <c r="F168" s="12">
        <f>IF(C168=1,'Berekening Huurwaarborg'!$B$4+E168,IF(C168&gt;1,F167+E168,F167))</f>
        <v>1909.7548006060294</v>
      </c>
      <c r="G168" s="9">
        <f t="shared" si="6"/>
        <v>9</v>
      </c>
      <c r="H168" s="11">
        <f>IF(C168=1,'Berekening Huurwaarborg'!$B$4,IF(G168=1,F167,H167))</f>
        <v>1909.0071061561177</v>
      </c>
      <c r="I168" s="30">
        <f t="shared" si="7"/>
        <v>42614</v>
      </c>
      <c r="J168" s="30">
        <f t="shared" si="8"/>
        <v>42643</v>
      </c>
    </row>
    <row r="169" spans="1:10" x14ac:dyDescent="0.25">
      <c r="A169" s="1" t="s">
        <v>93</v>
      </c>
      <c r="B169" s="2">
        <v>0.03</v>
      </c>
      <c r="C169" s="7">
        <f>IF(C168&gt;0,C168+1,IF(A169='Berekening Huurwaarborg'!$C$6,1,0))</f>
        <v>138</v>
      </c>
      <c r="D169" s="7">
        <f>IF(A169='Berekening Huurwaarborg'!$C$8,1,0)</f>
        <v>0</v>
      </c>
      <c r="E169" s="8">
        <f>IF(C169&gt;0,IF(C169=1,'Berekening Huurwaarborg'!$B$4*B169/$M$3/100,H169*B169/$M$3/100),0)*IF(AND(C169=1,D169&lt;&gt;1),'Berekening Huurwaarborg'!$F$6,IF(D169=1,'Berekening Huurwaarborg'!$F$8,1))</f>
        <v>4.7725177653902939E-2</v>
      </c>
      <c r="F169" s="12">
        <f>IF(C169=1,'Berekening Huurwaarborg'!$B$4+E169,IF(C169&gt;1,F168+E169,F168))</f>
        <v>1909.8025257836834</v>
      </c>
      <c r="G169" s="9">
        <f t="shared" si="6"/>
        <v>10</v>
      </c>
      <c r="H169" s="11">
        <f>IF(C169=1,'Berekening Huurwaarborg'!$B$4,IF(G169=1,F168,H168))</f>
        <v>1909.0071061561177</v>
      </c>
      <c r="I169" s="30">
        <f t="shared" si="7"/>
        <v>42644</v>
      </c>
      <c r="J169" s="30">
        <f t="shared" si="8"/>
        <v>42674</v>
      </c>
    </row>
    <row r="170" spans="1:10" x14ac:dyDescent="0.25">
      <c r="A170" s="1" t="s">
        <v>94</v>
      </c>
      <c r="B170" s="2">
        <v>0.02</v>
      </c>
      <c r="C170" s="7">
        <f>IF(C169&gt;0,C169+1,IF(A170='Berekening Huurwaarborg'!$C$6,1,0))</f>
        <v>139</v>
      </c>
      <c r="D170" s="7">
        <f>IF(A170='Berekening Huurwaarborg'!$C$8,1,0)</f>
        <v>0</v>
      </c>
      <c r="E170" s="8">
        <f>IF(C170&gt;0,IF(C170=1,'Berekening Huurwaarborg'!$B$4*B170/$M$3/100,H170*B170/$M$3/100),0)*IF(AND(C170=1,D170&lt;&gt;1),'Berekening Huurwaarborg'!$F$6,IF(D170=1,'Berekening Huurwaarborg'!$F$8,1))</f>
        <v>3.1816785102601969E-2</v>
      </c>
      <c r="F170" s="12">
        <f>IF(C170=1,'Berekening Huurwaarborg'!$B$4+E170,IF(C170&gt;1,F169+E170,F169))</f>
        <v>1909.834342568786</v>
      </c>
      <c r="G170" s="9">
        <f t="shared" si="6"/>
        <v>11</v>
      </c>
      <c r="H170" s="11">
        <f>IF(C170=1,'Berekening Huurwaarborg'!$B$4,IF(G170=1,F169,H169))</f>
        <v>1909.0071061561177</v>
      </c>
      <c r="I170" s="30">
        <f t="shared" si="7"/>
        <v>42675</v>
      </c>
      <c r="J170" s="30">
        <f t="shared" si="8"/>
        <v>42704</v>
      </c>
    </row>
    <row r="171" spans="1:10" x14ac:dyDescent="0.25">
      <c r="A171" s="1" t="s">
        <v>95</v>
      </c>
      <c r="B171" s="2">
        <v>0.02</v>
      </c>
      <c r="C171" s="7">
        <f>IF(C170&gt;0,C170+1,IF(A171='Berekening Huurwaarborg'!$C$6,1,0))</f>
        <v>140</v>
      </c>
      <c r="D171" s="7">
        <f>IF(A171='Berekening Huurwaarborg'!$C$8,1,0)</f>
        <v>0</v>
      </c>
      <c r="E171" s="8">
        <f>IF(C171&gt;0,IF(C171=1,'Berekening Huurwaarborg'!$B$4*B171/$M$3/100,H171*B171/$M$3/100),0)*IF(AND(C171=1,D171&lt;&gt;1),'Berekening Huurwaarborg'!$F$6,IF(D171=1,'Berekening Huurwaarborg'!$F$8,1))</f>
        <v>3.1816785102601969E-2</v>
      </c>
      <c r="F171" s="12">
        <f>IF(C171=1,'Berekening Huurwaarborg'!$B$4+E171,IF(C171&gt;1,F170+E171,F170))</f>
        <v>1909.8661593538886</v>
      </c>
      <c r="G171" s="9">
        <f t="shared" si="6"/>
        <v>12</v>
      </c>
      <c r="H171" s="11">
        <f>IF(C171=1,'Berekening Huurwaarborg'!$B$4,IF(G171=1,F170,H170))</f>
        <v>1909.0071061561177</v>
      </c>
      <c r="I171" s="30">
        <f t="shared" si="7"/>
        <v>42705</v>
      </c>
      <c r="J171" s="30">
        <f t="shared" si="8"/>
        <v>42735</v>
      </c>
    </row>
    <row r="172" spans="1:10" x14ac:dyDescent="0.25">
      <c r="A172" s="1" t="s">
        <v>96</v>
      </c>
      <c r="B172" s="2">
        <v>0.02</v>
      </c>
      <c r="C172" s="7">
        <f>IF(C171&gt;0,C171+1,IF(A172='Berekening Huurwaarborg'!$C$6,1,0))</f>
        <v>141</v>
      </c>
      <c r="D172" s="7">
        <f>IF(A172='Berekening Huurwaarborg'!$C$8,1,0)</f>
        <v>0</v>
      </c>
      <c r="E172" s="8">
        <f>IF(C172&gt;0,IF(C172=1,'Berekening Huurwaarborg'!$B$4*B172/$M$3/100,H172*B172/$M$3/100),0)*IF(AND(C172=1,D172&lt;&gt;1),'Berekening Huurwaarborg'!$F$6,IF(D172=1,'Berekening Huurwaarborg'!$F$8,1))</f>
        <v>3.1831102655898141E-2</v>
      </c>
      <c r="F172" s="12">
        <f>IF(C172=1,'Berekening Huurwaarborg'!$B$4+E172,IF(C172&gt;1,F171+E172,F171))</f>
        <v>1909.8979904565444</v>
      </c>
      <c r="G172" s="9">
        <f t="shared" si="6"/>
        <v>1</v>
      </c>
      <c r="H172" s="11">
        <f>IF(C172=1,'Berekening Huurwaarborg'!$B$4,IF(G172=1,F171,H171))</f>
        <v>1909.8661593538886</v>
      </c>
      <c r="I172" s="30">
        <f t="shared" si="7"/>
        <v>42736</v>
      </c>
      <c r="J172" s="30">
        <f t="shared" si="8"/>
        <v>42766</v>
      </c>
    </row>
    <row r="173" spans="1:10" x14ac:dyDescent="0.25">
      <c r="A173" s="1" t="s">
        <v>97</v>
      </c>
      <c r="B173" s="2">
        <v>0.02</v>
      </c>
      <c r="C173" s="7">
        <f>IF(C172&gt;0,C172+1,IF(A173='Berekening Huurwaarborg'!$C$6,1,0))</f>
        <v>142</v>
      </c>
      <c r="D173" s="7">
        <f>IF(A173='Berekening Huurwaarborg'!$C$8,1,0)</f>
        <v>0</v>
      </c>
      <c r="E173" s="8">
        <f>IF(C173&gt;0,IF(C173=1,'Berekening Huurwaarborg'!$B$4*B173/$M$3/100,H173*B173/$M$3/100),0)*IF(AND(C173=1,D173&lt;&gt;1),'Berekening Huurwaarborg'!$F$6,IF(D173=1,'Berekening Huurwaarborg'!$F$8,1))</f>
        <v>3.1831102655898141E-2</v>
      </c>
      <c r="F173" s="12">
        <f>IF(C173=1,'Berekening Huurwaarborg'!$B$4+E173,IF(C173&gt;1,F172+E173,F172))</f>
        <v>1909.9298215592003</v>
      </c>
      <c r="G173" s="9">
        <f t="shared" si="6"/>
        <v>2</v>
      </c>
      <c r="H173" s="11">
        <f>IF(C173=1,'Berekening Huurwaarborg'!$B$4,IF(G173=1,F172,H172))</f>
        <v>1909.8661593538886</v>
      </c>
      <c r="I173" s="30">
        <f t="shared" si="7"/>
        <v>42767</v>
      </c>
      <c r="J173" s="30">
        <f t="shared" si="8"/>
        <v>42794</v>
      </c>
    </row>
    <row r="174" spans="1:10" x14ac:dyDescent="0.25">
      <c r="A174" s="1" t="s">
        <v>98</v>
      </c>
      <c r="B174" s="2">
        <v>0.02</v>
      </c>
      <c r="C174" s="7">
        <f>IF(C173&gt;0,C173+1,IF(A174='Berekening Huurwaarborg'!$C$6,1,0))</f>
        <v>143</v>
      </c>
      <c r="D174" s="7">
        <f>IF(A174='Berekening Huurwaarborg'!$C$8,1,0)</f>
        <v>0</v>
      </c>
      <c r="E174" s="8">
        <f>IF(C174&gt;0,IF(C174=1,'Berekening Huurwaarborg'!$B$4*B174/$M$3/100,H174*B174/$M$3/100),0)*IF(AND(C174=1,D174&lt;&gt;1),'Berekening Huurwaarborg'!$F$6,IF(D174=1,'Berekening Huurwaarborg'!$F$8,1))</f>
        <v>3.1831102655898141E-2</v>
      </c>
      <c r="F174" s="12">
        <f>IF(C174=1,'Berekening Huurwaarborg'!$B$4+E174,IF(C174&gt;1,F173+E174,F173))</f>
        <v>1909.9616526618561</v>
      </c>
      <c r="G174" s="9">
        <f t="shared" si="6"/>
        <v>3</v>
      </c>
      <c r="H174" s="11">
        <f>IF(C174=1,'Berekening Huurwaarborg'!$B$4,IF(G174=1,F173,H173))</f>
        <v>1909.8661593538886</v>
      </c>
      <c r="I174" s="30">
        <f t="shared" si="7"/>
        <v>42795</v>
      </c>
      <c r="J174" s="30">
        <f t="shared" si="8"/>
        <v>42825</v>
      </c>
    </row>
    <row r="175" spans="1:10" x14ac:dyDescent="0.25">
      <c r="A175" s="1" t="s">
        <v>99</v>
      </c>
      <c r="B175" s="2">
        <v>0.02</v>
      </c>
      <c r="C175" s="7">
        <f>IF(C174&gt;0,C174+1,IF(A175='Berekening Huurwaarborg'!$C$6,1,0))</f>
        <v>144</v>
      </c>
      <c r="D175" s="7">
        <f>IF(A175='Berekening Huurwaarborg'!$C$8,1,0)</f>
        <v>0</v>
      </c>
      <c r="E175" s="8">
        <f>IF(C175&gt;0,IF(C175=1,'Berekening Huurwaarborg'!$B$4*B175/$M$3/100,H175*B175/$M$3/100),0)*IF(AND(C175=1,D175&lt;&gt;1),'Berekening Huurwaarborg'!$F$6,IF(D175=1,'Berekening Huurwaarborg'!$F$8,1))</f>
        <v>3.1831102655898141E-2</v>
      </c>
      <c r="F175" s="12">
        <f>IF(C175=1,'Berekening Huurwaarborg'!$B$4+E175,IF(C175&gt;1,F174+E175,F174))</f>
        <v>1909.9934837645119</v>
      </c>
      <c r="G175" s="9">
        <f t="shared" si="6"/>
        <v>4</v>
      </c>
      <c r="H175" s="11">
        <f>IF(C175=1,'Berekening Huurwaarborg'!$B$4,IF(G175=1,F174,H174))</f>
        <v>1909.8661593538886</v>
      </c>
      <c r="I175" s="30">
        <f t="shared" si="7"/>
        <v>42826</v>
      </c>
      <c r="J175" s="30">
        <f t="shared" si="8"/>
        <v>42855</v>
      </c>
    </row>
    <row r="176" spans="1:10" x14ac:dyDescent="0.25">
      <c r="A176" s="1" t="s">
        <v>100</v>
      </c>
      <c r="B176" s="2">
        <v>0.02</v>
      </c>
      <c r="C176" s="7">
        <f>IF(C175&gt;0,C175+1,IF(A176='Berekening Huurwaarborg'!$C$6,1,0))</f>
        <v>145</v>
      </c>
      <c r="D176" s="7">
        <f>IF(A176='Berekening Huurwaarborg'!$C$8,1,0)</f>
        <v>0</v>
      </c>
      <c r="E176" s="8">
        <f>IF(C176&gt;0,IF(C176=1,'Berekening Huurwaarborg'!$B$4*B176/$M$3/100,H176*B176/$M$3/100),0)*IF(AND(C176=1,D176&lt;&gt;1),'Berekening Huurwaarborg'!$F$6,IF(D176=1,'Berekening Huurwaarborg'!$F$8,1))</f>
        <v>3.1831102655898141E-2</v>
      </c>
      <c r="F176" s="12">
        <f>IF(C176=1,'Berekening Huurwaarborg'!$B$4+E176,IF(C176&gt;1,F175+E176,F175))</f>
        <v>1910.0253148671677</v>
      </c>
      <c r="G176" s="9">
        <f t="shared" si="6"/>
        <v>5</v>
      </c>
      <c r="H176" s="11">
        <f>IF(C176=1,'Berekening Huurwaarborg'!$B$4,IF(G176=1,F175,H175))</f>
        <v>1909.8661593538886</v>
      </c>
      <c r="I176" s="30">
        <f t="shared" si="7"/>
        <v>42856</v>
      </c>
      <c r="J176" s="30">
        <f t="shared" si="8"/>
        <v>42886</v>
      </c>
    </row>
    <row r="177" spans="1:10" x14ac:dyDescent="0.25">
      <c r="A177" s="1" t="s">
        <v>101</v>
      </c>
      <c r="B177" s="2">
        <v>0.02</v>
      </c>
      <c r="C177" s="7">
        <f>IF(C176&gt;0,C176+1,IF(A177='Berekening Huurwaarborg'!$C$6,1,0))</f>
        <v>146</v>
      </c>
      <c r="D177" s="7">
        <f>IF(A177='Berekening Huurwaarborg'!$C$8,1,0)</f>
        <v>0</v>
      </c>
      <c r="E177" s="8">
        <f>IF(C177&gt;0,IF(C177=1,'Berekening Huurwaarborg'!$B$4*B177/$M$3/100,H177*B177/$M$3/100),0)*IF(AND(C177=1,D177&lt;&gt;1),'Berekening Huurwaarborg'!$F$6,IF(D177=1,'Berekening Huurwaarborg'!$F$8,1))</f>
        <v>3.1831102655898141E-2</v>
      </c>
      <c r="F177" s="12">
        <f>IF(C177=1,'Berekening Huurwaarborg'!$B$4+E177,IF(C177&gt;1,F176+E177,F176))</f>
        <v>1910.0571459698235</v>
      </c>
      <c r="G177" s="9">
        <f t="shared" si="6"/>
        <v>6</v>
      </c>
      <c r="H177" s="11">
        <f>IF(C177=1,'Berekening Huurwaarborg'!$B$4,IF(G177=1,F176,H176))</f>
        <v>1909.8661593538886</v>
      </c>
      <c r="I177" s="30">
        <f t="shared" si="7"/>
        <v>42887</v>
      </c>
      <c r="J177" s="30">
        <f t="shared" si="8"/>
        <v>42916</v>
      </c>
    </row>
    <row r="178" spans="1:10" x14ac:dyDescent="0.25">
      <c r="A178" s="1" t="s">
        <v>102</v>
      </c>
      <c r="B178" s="2">
        <v>0.02</v>
      </c>
      <c r="C178" s="7">
        <f>IF(C177&gt;0,C177+1,IF(A178='Berekening Huurwaarborg'!$C$6,1,0))</f>
        <v>147</v>
      </c>
      <c r="D178" s="7">
        <f>IF(A178='Berekening Huurwaarborg'!$C$8,1,0)</f>
        <v>0</v>
      </c>
      <c r="E178" s="8">
        <f>IF(C178&gt;0,IF(C178=1,'Berekening Huurwaarborg'!$B$4*B178/$M$3/100,H178*B178/$M$3/100),0)*IF(AND(C178=1,D178&lt;&gt;1),'Berekening Huurwaarborg'!$F$6,IF(D178=1,'Berekening Huurwaarborg'!$F$8,1))</f>
        <v>3.1831102655898141E-2</v>
      </c>
      <c r="F178" s="12">
        <f>IF(C178=1,'Berekening Huurwaarborg'!$B$4+E178,IF(C178&gt;1,F177+E178,F177))</f>
        <v>1910.0889770724793</v>
      </c>
      <c r="G178" s="9">
        <f t="shared" si="6"/>
        <v>7</v>
      </c>
      <c r="H178" s="11">
        <f>IF(C178=1,'Berekening Huurwaarborg'!$B$4,IF(G178=1,F177,H177))</f>
        <v>1909.8661593538886</v>
      </c>
      <c r="I178" s="30">
        <f t="shared" si="7"/>
        <v>42917</v>
      </c>
      <c r="J178" s="30">
        <f t="shared" si="8"/>
        <v>42947</v>
      </c>
    </row>
    <row r="179" spans="1:10" x14ac:dyDescent="0.25">
      <c r="A179" s="1" t="s">
        <v>103</v>
      </c>
      <c r="B179" s="2">
        <v>0.02</v>
      </c>
      <c r="C179" s="7">
        <f>IF(C178&gt;0,C178+1,IF(A179='Berekening Huurwaarborg'!$C$6,1,0))</f>
        <v>148</v>
      </c>
      <c r="D179" s="7">
        <f>IF(A179='Berekening Huurwaarborg'!$C$8,1,0)</f>
        <v>0</v>
      </c>
      <c r="E179" s="8">
        <f>IF(C179&gt;0,IF(C179=1,'Berekening Huurwaarborg'!$B$4*B179/$M$3/100,H179*B179/$M$3/100),0)*IF(AND(C179=1,D179&lt;&gt;1),'Berekening Huurwaarborg'!$F$6,IF(D179=1,'Berekening Huurwaarborg'!$F$8,1))</f>
        <v>3.1831102655898141E-2</v>
      </c>
      <c r="F179" s="12">
        <f>IF(C179=1,'Berekening Huurwaarborg'!$B$4+E179,IF(C179&gt;1,F178+E179,F178))</f>
        <v>1910.1208081751352</v>
      </c>
      <c r="G179" s="9">
        <f t="shared" si="6"/>
        <v>8</v>
      </c>
      <c r="H179" s="11">
        <f>IF(C179=1,'Berekening Huurwaarborg'!$B$4,IF(G179=1,F178,H178))</f>
        <v>1909.8661593538886</v>
      </c>
      <c r="I179" s="30">
        <f t="shared" si="7"/>
        <v>42948</v>
      </c>
      <c r="J179" s="30">
        <f t="shared" si="8"/>
        <v>42978</v>
      </c>
    </row>
    <row r="180" spans="1:10" x14ac:dyDescent="0.25">
      <c r="A180" s="1" t="s">
        <v>104</v>
      </c>
      <c r="B180" s="2">
        <v>0.02</v>
      </c>
      <c r="C180" s="7">
        <f>IF(C179&gt;0,C179+1,IF(A180='Berekening Huurwaarborg'!$C$6,1,0))</f>
        <v>149</v>
      </c>
      <c r="D180" s="7">
        <f>IF(A180='Berekening Huurwaarborg'!$C$8,1,0)</f>
        <v>0</v>
      </c>
      <c r="E180" s="8">
        <f>IF(C180&gt;0,IF(C180=1,'Berekening Huurwaarborg'!$B$4*B180/$M$3/100,H180*B180/$M$3/100),0)*IF(AND(C180=1,D180&lt;&gt;1),'Berekening Huurwaarborg'!$F$6,IF(D180=1,'Berekening Huurwaarborg'!$F$8,1))</f>
        <v>3.1831102655898141E-2</v>
      </c>
      <c r="F180" s="12">
        <f>IF(C180=1,'Berekening Huurwaarborg'!$B$4+E180,IF(C180&gt;1,F179+E180,F179))</f>
        <v>1910.152639277791</v>
      </c>
      <c r="G180" s="9">
        <f t="shared" si="6"/>
        <v>9</v>
      </c>
      <c r="H180" s="11">
        <f>IF(C180=1,'Berekening Huurwaarborg'!$B$4,IF(G180=1,F179,H179))</f>
        <v>1909.8661593538886</v>
      </c>
      <c r="I180" s="30">
        <f t="shared" si="7"/>
        <v>42979</v>
      </c>
      <c r="J180" s="30">
        <f t="shared" si="8"/>
        <v>43008</v>
      </c>
    </row>
    <row r="181" spans="1:10" x14ac:dyDescent="0.25">
      <c r="A181" s="1" t="s">
        <v>105</v>
      </c>
      <c r="B181" s="2">
        <v>0.02</v>
      </c>
      <c r="C181" s="7">
        <f>IF(C180&gt;0,C180+1,IF(A181='Berekening Huurwaarborg'!$C$6,1,0))</f>
        <v>150</v>
      </c>
      <c r="D181" s="7">
        <f>IF(A181='Berekening Huurwaarborg'!$C$8,1,0)</f>
        <v>0</v>
      </c>
      <c r="E181" s="8">
        <f>IF(C181&gt;0,IF(C181=1,'Berekening Huurwaarborg'!$B$4*B181/$M$3/100,H181*B181/$M$3/100),0)*IF(AND(C181=1,D181&lt;&gt;1),'Berekening Huurwaarborg'!$F$6,IF(D181=1,'Berekening Huurwaarborg'!$F$8,1))</f>
        <v>3.1831102655898141E-2</v>
      </c>
      <c r="F181" s="12">
        <f>IF(C181=1,'Berekening Huurwaarborg'!$B$4+E181,IF(C181&gt;1,F180+E181,F180))</f>
        <v>1910.1844703804468</v>
      </c>
      <c r="G181" s="9">
        <f t="shared" si="6"/>
        <v>10</v>
      </c>
      <c r="H181" s="11">
        <f>IF(C181=1,'Berekening Huurwaarborg'!$B$4,IF(G181=1,F180,H180))</f>
        <v>1909.8661593538886</v>
      </c>
      <c r="I181" s="30">
        <f t="shared" si="7"/>
        <v>43009</v>
      </c>
      <c r="J181" s="30">
        <f t="shared" si="8"/>
        <v>43039</v>
      </c>
    </row>
    <row r="182" spans="1:10" x14ac:dyDescent="0.25">
      <c r="A182" s="1" t="s">
        <v>106</v>
      </c>
      <c r="B182" s="2">
        <v>0.02</v>
      </c>
      <c r="C182" s="7">
        <f>IF(C181&gt;0,C181+1,IF(A182='Berekening Huurwaarborg'!$C$6,1,0))</f>
        <v>151</v>
      </c>
      <c r="D182" s="7">
        <f>IF(A182='Berekening Huurwaarborg'!$C$8,1,0)</f>
        <v>0</v>
      </c>
      <c r="E182" s="8">
        <f>IF(C182&gt;0,IF(C182=1,'Berekening Huurwaarborg'!$B$4*B182/$M$3/100,H182*B182/$M$3/100),0)*IF(AND(C182=1,D182&lt;&gt;1),'Berekening Huurwaarborg'!$F$6,IF(D182=1,'Berekening Huurwaarborg'!$F$8,1))</f>
        <v>3.1831102655898141E-2</v>
      </c>
      <c r="F182" s="12">
        <f>IF(C182=1,'Berekening Huurwaarborg'!$B$4+E182,IF(C182&gt;1,F181+E182,F181))</f>
        <v>1910.2163014831026</v>
      </c>
      <c r="G182" s="9">
        <f t="shared" si="6"/>
        <v>11</v>
      </c>
      <c r="H182" s="11">
        <f>IF(C182=1,'Berekening Huurwaarborg'!$B$4,IF(G182=1,F181,H181))</f>
        <v>1909.8661593538886</v>
      </c>
      <c r="I182" s="30">
        <f t="shared" si="7"/>
        <v>43040</v>
      </c>
      <c r="J182" s="30">
        <f t="shared" si="8"/>
        <v>43069</v>
      </c>
    </row>
    <row r="183" spans="1:10" x14ac:dyDescent="0.25">
      <c r="A183" s="1" t="s">
        <v>107</v>
      </c>
      <c r="B183" s="2">
        <v>0.02</v>
      </c>
      <c r="C183" s="7">
        <f>IF(C182&gt;0,C182+1,IF(A183='Berekening Huurwaarborg'!$C$6,1,0))</f>
        <v>152</v>
      </c>
      <c r="D183" s="7">
        <f>IF(A183='Berekening Huurwaarborg'!$C$8,1,0)</f>
        <v>0</v>
      </c>
      <c r="E183" s="8">
        <f>IF(C183&gt;0,IF(C183=1,'Berekening Huurwaarborg'!$B$4*B183/$M$3/100,H183*B183/$M$3/100),0)*IF(AND(C183=1,D183&lt;&gt;1),'Berekening Huurwaarborg'!$F$6,IF(D183=1,'Berekening Huurwaarborg'!$F$8,1))</f>
        <v>3.1831102655898141E-2</v>
      </c>
      <c r="F183" s="12">
        <f>IF(C183=1,'Berekening Huurwaarborg'!$B$4+E183,IF(C183&gt;1,F182+E183,F182))</f>
        <v>1910.2481325857584</v>
      </c>
      <c r="G183" s="9">
        <f t="shared" si="6"/>
        <v>12</v>
      </c>
      <c r="H183" s="11">
        <f>IF(C183=1,'Berekening Huurwaarborg'!$B$4,IF(G183=1,F182,H182))</f>
        <v>1909.8661593538886</v>
      </c>
      <c r="I183" s="30">
        <f t="shared" si="7"/>
        <v>43070</v>
      </c>
      <c r="J183" s="30">
        <f t="shared" si="8"/>
        <v>43100</v>
      </c>
    </row>
    <row r="184" spans="1:10" x14ac:dyDescent="0.25">
      <c r="A184" s="1" t="s">
        <v>108</v>
      </c>
      <c r="B184" s="2">
        <v>0.02</v>
      </c>
      <c r="C184" s="7">
        <f>IF(C183&gt;0,C183+1,IF(A184='Berekening Huurwaarborg'!$C$6,1,0))</f>
        <v>153</v>
      </c>
      <c r="D184" s="7">
        <f>IF(A184='Berekening Huurwaarborg'!$C$8,1,0)</f>
        <v>0</v>
      </c>
      <c r="E184" s="8">
        <f>IF(C184&gt;0,IF(C184=1,'Berekening Huurwaarborg'!$B$4*B184/$M$3/100,H184*B184/$M$3/100),0)*IF(AND(C184=1,D184&lt;&gt;1),'Berekening Huurwaarborg'!$F$6,IF(D184=1,'Berekening Huurwaarborg'!$F$8,1))</f>
        <v>3.1837468876429312E-2</v>
      </c>
      <c r="F184" s="12">
        <f>IF(C184=1,'Berekening Huurwaarborg'!$B$4+E184,IF(C184&gt;1,F183+E184,F183))</f>
        <v>1910.2799700546348</v>
      </c>
      <c r="G184" s="9">
        <f t="shared" si="6"/>
        <v>1</v>
      </c>
      <c r="H184" s="11">
        <f>IF(C184=1,'Berekening Huurwaarborg'!$B$4,IF(G184=1,F183,H183))</f>
        <v>1910.2481325857584</v>
      </c>
      <c r="I184" s="30">
        <f t="shared" si="7"/>
        <v>43101</v>
      </c>
      <c r="J184" s="30">
        <f t="shared" si="8"/>
        <v>43131</v>
      </c>
    </row>
    <row r="185" spans="1:10" x14ac:dyDescent="0.25">
      <c r="A185" s="1" t="s">
        <v>109</v>
      </c>
      <c r="B185" s="2">
        <v>0.02</v>
      </c>
      <c r="C185" s="7">
        <f>IF(C184&gt;0,C184+1,IF(A185='Berekening Huurwaarborg'!$C$6,1,0))</f>
        <v>154</v>
      </c>
      <c r="D185" s="7">
        <f>IF(A185='Berekening Huurwaarborg'!$C$8,1,0)</f>
        <v>0</v>
      </c>
      <c r="E185" s="8">
        <f>IF(C185&gt;0,IF(C185=1,'Berekening Huurwaarborg'!$B$4*B185/$M$3/100,H185*B185/$M$3/100),0)*IF(AND(C185=1,D185&lt;&gt;1),'Berekening Huurwaarborg'!$F$6,IF(D185=1,'Berekening Huurwaarborg'!$F$8,1))</f>
        <v>3.1837468876429312E-2</v>
      </c>
      <c r="F185" s="12">
        <f>IF(C185=1,'Berekening Huurwaarborg'!$B$4+E185,IF(C185&gt;1,F184+E185,F184))</f>
        <v>1910.3118075235111</v>
      </c>
      <c r="G185" s="9">
        <f t="shared" si="6"/>
        <v>2</v>
      </c>
      <c r="H185" s="11">
        <f>IF(C185=1,'Berekening Huurwaarborg'!$B$4,IF(G185=1,F184,H184))</f>
        <v>1910.2481325857584</v>
      </c>
      <c r="I185" s="30">
        <f t="shared" si="7"/>
        <v>43132</v>
      </c>
      <c r="J185" s="30">
        <f t="shared" si="8"/>
        <v>43159</v>
      </c>
    </row>
    <row r="186" spans="1:10" x14ac:dyDescent="0.25">
      <c r="A186" s="1" t="s">
        <v>110</v>
      </c>
      <c r="B186" s="2">
        <v>0.02</v>
      </c>
      <c r="C186" s="7">
        <f>IF(C185&gt;0,C185+1,IF(A186='Berekening Huurwaarborg'!$C$6,1,0))</f>
        <v>155</v>
      </c>
      <c r="D186" s="7">
        <f>IF(A186='Berekening Huurwaarborg'!$C$8,1,0)</f>
        <v>0</v>
      </c>
      <c r="E186" s="8">
        <f>IF(C186&gt;0,IF(C186=1,'Berekening Huurwaarborg'!$B$4*B186/$M$3/100,H186*B186/$M$3/100),0)*IF(AND(C186=1,D186&lt;&gt;1),'Berekening Huurwaarborg'!$F$6,IF(D186=1,'Berekening Huurwaarborg'!$F$8,1))</f>
        <v>3.1837468876429312E-2</v>
      </c>
      <c r="F186" s="12">
        <f>IF(C186=1,'Berekening Huurwaarborg'!$B$4+E186,IF(C186&gt;1,F185+E186,F185))</f>
        <v>1910.3436449923875</v>
      </c>
      <c r="G186" s="9">
        <f t="shared" si="6"/>
        <v>3</v>
      </c>
      <c r="H186" s="11">
        <f>IF(C186=1,'Berekening Huurwaarborg'!$B$4,IF(G186=1,F185,H185))</f>
        <v>1910.2481325857584</v>
      </c>
      <c r="I186" s="30">
        <f t="shared" si="7"/>
        <v>43160</v>
      </c>
      <c r="J186" s="30">
        <f t="shared" si="8"/>
        <v>43190</v>
      </c>
    </row>
    <row r="187" spans="1:10" x14ac:dyDescent="0.25">
      <c r="A187" s="1" t="s">
        <v>111</v>
      </c>
      <c r="B187" s="2">
        <v>0.02</v>
      </c>
      <c r="C187" s="7">
        <f>IF(C186&gt;0,C186+1,IF(A187='Berekening Huurwaarborg'!$C$6,1,0))</f>
        <v>156</v>
      </c>
      <c r="D187" s="7">
        <f>IF(A187='Berekening Huurwaarborg'!$C$8,1,0)</f>
        <v>0</v>
      </c>
      <c r="E187" s="8">
        <f>IF(C187&gt;0,IF(C187=1,'Berekening Huurwaarborg'!$B$4*B187/$M$3/100,H187*B187/$M$3/100),0)*IF(AND(C187=1,D187&lt;&gt;1),'Berekening Huurwaarborg'!$F$6,IF(D187=1,'Berekening Huurwaarborg'!$F$8,1))</f>
        <v>3.1837468876429312E-2</v>
      </c>
      <c r="F187" s="12">
        <f>IF(C187=1,'Berekening Huurwaarborg'!$B$4+E187,IF(C187&gt;1,F186+E187,F186))</f>
        <v>1910.3754824612638</v>
      </c>
      <c r="G187" s="9">
        <f t="shared" si="6"/>
        <v>4</v>
      </c>
      <c r="H187" s="11">
        <f>IF(C187=1,'Berekening Huurwaarborg'!$B$4,IF(G187=1,F186,H186))</f>
        <v>1910.2481325857584</v>
      </c>
      <c r="I187" s="30">
        <f t="shared" si="7"/>
        <v>43191</v>
      </c>
      <c r="J187" s="30">
        <f t="shared" si="8"/>
        <v>43220</v>
      </c>
    </row>
    <row r="188" spans="1:10" x14ac:dyDescent="0.25">
      <c r="A188" s="1" t="s">
        <v>112</v>
      </c>
      <c r="B188" s="2">
        <v>0.02</v>
      </c>
      <c r="C188" s="7">
        <f>IF(C187&gt;0,C187+1,IF(A188='Berekening Huurwaarborg'!$C$6,1,0))</f>
        <v>157</v>
      </c>
      <c r="D188" s="7">
        <f>IF(A188='Berekening Huurwaarborg'!$C$8,1,0)</f>
        <v>0</v>
      </c>
      <c r="E188" s="8">
        <f>IF(C188&gt;0,IF(C188=1,'Berekening Huurwaarborg'!$B$4*B188/$M$3/100,H188*B188/$M$3/100),0)*IF(AND(C188=1,D188&lt;&gt;1),'Berekening Huurwaarborg'!$F$6,IF(D188=1,'Berekening Huurwaarborg'!$F$8,1))</f>
        <v>3.1837468876429312E-2</v>
      </c>
      <c r="F188" s="12">
        <f>IF(C188=1,'Berekening Huurwaarborg'!$B$4+E188,IF(C188&gt;1,F187+E188,F187))</f>
        <v>1910.4073199301401</v>
      </c>
      <c r="G188" s="9">
        <f t="shared" si="6"/>
        <v>5</v>
      </c>
      <c r="H188" s="11">
        <f>IF(C188=1,'Berekening Huurwaarborg'!$B$4,IF(G188=1,F187,H187))</f>
        <v>1910.2481325857584</v>
      </c>
      <c r="I188" s="30">
        <f t="shared" si="7"/>
        <v>43221</v>
      </c>
      <c r="J188" s="30">
        <f t="shared" si="8"/>
        <v>43251</v>
      </c>
    </row>
    <row r="189" spans="1:10" x14ac:dyDescent="0.25">
      <c r="A189" s="1" t="s">
        <v>113</v>
      </c>
      <c r="B189" s="2">
        <v>0.02</v>
      </c>
      <c r="C189" s="7">
        <f>IF(C188&gt;0,C188+1,IF(A189='Berekening Huurwaarborg'!$C$6,1,0))</f>
        <v>158</v>
      </c>
      <c r="D189" s="7">
        <f>IF(A189='Berekening Huurwaarborg'!$C$8,1,0)</f>
        <v>0</v>
      </c>
      <c r="E189" s="8">
        <f>IF(C189&gt;0,IF(C189=1,'Berekening Huurwaarborg'!$B$4*B189/$M$3/100,H189*B189/$M$3/100),0)*IF(AND(C189=1,D189&lt;&gt;1),'Berekening Huurwaarborg'!$F$6,IF(D189=1,'Berekening Huurwaarborg'!$F$8,1))</f>
        <v>3.1837468876429312E-2</v>
      </c>
      <c r="F189" s="12">
        <f>IF(C189=1,'Berekening Huurwaarborg'!$B$4+E189,IF(C189&gt;1,F188+E189,F188))</f>
        <v>1910.4391573990165</v>
      </c>
      <c r="G189" s="9">
        <f t="shared" si="6"/>
        <v>6</v>
      </c>
      <c r="H189" s="11">
        <f>IF(C189=1,'Berekening Huurwaarborg'!$B$4,IF(G189=1,F188,H188))</f>
        <v>1910.2481325857584</v>
      </c>
      <c r="I189" s="30">
        <f t="shared" si="7"/>
        <v>43252</v>
      </c>
      <c r="J189" s="30">
        <f t="shared" si="8"/>
        <v>43281</v>
      </c>
    </row>
    <row r="190" spans="1:10" x14ac:dyDescent="0.25">
      <c r="A190" s="1" t="s">
        <v>114</v>
      </c>
      <c r="B190" s="2">
        <v>0.01</v>
      </c>
      <c r="C190" s="7">
        <f>IF(C189&gt;0,C189+1,IF(A190='Berekening Huurwaarborg'!$C$6,1,0))</f>
        <v>159</v>
      </c>
      <c r="D190" s="7">
        <f>IF(A190='Berekening Huurwaarborg'!$C$8,1,0)</f>
        <v>0</v>
      </c>
      <c r="E190" s="8">
        <f>IF(C190&gt;0,IF(C190=1,'Berekening Huurwaarborg'!$B$4*B190/$M$3/100,H190*B190/$M$3/100),0)*IF(AND(C190=1,D190&lt;&gt;1),'Berekening Huurwaarborg'!$F$6,IF(D190=1,'Berekening Huurwaarborg'!$F$8,1))</f>
        <v>1.5918734438214656E-2</v>
      </c>
      <c r="F190" s="12">
        <f>IF(C190=1,'Berekening Huurwaarborg'!$B$4+E190,IF(C190&gt;1,F189+E190,F189))</f>
        <v>1910.4550761334547</v>
      </c>
      <c r="G190" s="9">
        <f t="shared" si="6"/>
        <v>7</v>
      </c>
      <c r="H190" s="11">
        <f>IF(C190=1,'Berekening Huurwaarborg'!$B$4,IF(G190=1,F189,H189))</f>
        <v>1910.2481325857584</v>
      </c>
      <c r="I190" s="30">
        <f t="shared" si="7"/>
        <v>43282</v>
      </c>
      <c r="J190" s="30">
        <f t="shared" si="8"/>
        <v>43312</v>
      </c>
    </row>
    <row r="191" spans="1:10" x14ac:dyDescent="0.25">
      <c r="A191" s="1" t="s">
        <v>115</v>
      </c>
      <c r="B191" s="2">
        <v>0.01</v>
      </c>
      <c r="C191" s="7">
        <f>IF(C190&gt;0,C190+1,IF(A191='Berekening Huurwaarborg'!$C$6,1,0))</f>
        <v>160</v>
      </c>
      <c r="D191" s="7">
        <f>IF(A191='Berekening Huurwaarborg'!$C$8,1,0)</f>
        <v>0</v>
      </c>
      <c r="E191" s="8">
        <f>IF(C191&gt;0,IF(C191=1,'Berekening Huurwaarborg'!$B$4*B191/$M$3/100,H191*B191/$M$3/100),0)*IF(AND(C191=1,D191&lt;&gt;1),'Berekening Huurwaarborg'!$F$6,IF(D191=1,'Berekening Huurwaarborg'!$F$8,1))</f>
        <v>1.5918734438214656E-2</v>
      </c>
      <c r="F191" s="12">
        <f>IF(C191=1,'Berekening Huurwaarborg'!$B$4+E191,IF(C191&gt;1,F190+E191,F190))</f>
        <v>1910.4709948678928</v>
      </c>
      <c r="G191" s="9">
        <f t="shared" si="6"/>
        <v>8</v>
      </c>
      <c r="H191" s="11">
        <f>IF(C191=1,'Berekening Huurwaarborg'!$B$4,IF(G191=1,F190,H190))</f>
        <v>1910.2481325857584</v>
      </c>
      <c r="I191" s="30">
        <f t="shared" si="7"/>
        <v>43313</v>
      </c>
      <c r="J191" s="30">
        <f t="shared" si="8"/>
        <v>43343</v>
      </c>
    </row>
    <row r="192" spans="1:10" x14ac:dyDescent="0.25">
      <c r="A192" s="1" t="s">
        <v>116</v>
      </c>
      <c r="B192" s="2">
        <v>0.01</v>
      </c>
      <c r="C192" s="7">
        <f>IF(C191&gt;0,C191+1,IF(A192='Berekening Huurwaarborg'!$C$6,1,0))</f>
        <v>161</v>
      </c>
      <c r="D192" s="7">
        <f>IF(A192='Berekening Huurwaarborg'!$C$8,1,0)</f>
        <v>0</v>
      </c>
      <c r="E192" s="8">
        <f>IF(C192&gt;0,IF(C192=1,'Berekening Huurwaarborg'!$B$4*B192/$M$3/100,H192*B192/$M$3/100),0)*IF(AND(C192=1,D192&lt;&gt;1),'Berekening Huurwaarborg'!$F$6,IF(D192=1,'Berekening Huurwaarborg'!$F$8,1))</f>
        <v>1.5918734438214656E-2</v>
      </c>
      <c r="F192" s="12">
        <f>IF(C192=1,'Berekening Huurwaarborg'!$B$4+E192,IF(C192&gt;1,F191+E192,F191))</f>
        <v>1910.486913602331</v>
      </c>
      <c r="G192" s="9">
        <f t="shared" si="6"/>
        <v>9</v>
      </c>
      <c r="H192" s="11">
        <f>IF(C192=1,'Berekening Huurwaarborg'!$B$4,IF(G192=1,F191,H191))</f>
        <v>1910.2481325857584</v>
      </c>
      <c r="I192" s="30">
        <f t="shared" si="7"/>
        <v>43344</v>
      </c>
      <c r="J192" s="30">
        <f t="shared" si="8"/>
        <v>43373</v>
      </c>
    </row>
    <row r="193" spans="1:10" x14ac:dyDescent="0.25">
      <c r="A193" s="1" t="s">
        <v>117</v>
      </c>
      <c r="B193" s="2">
        <v>0.01</v>
      </c>
      <c r="C193" s="7">
        <f>IF(C192&gt;0,C192+1,IF(A193='Berekening Huurwaarborg'!$C$6,1,0))</f>
        <v>162</v>
      </c>
      <c r="D193" s="7">
        <f>IF(A193='Berekening Huurwaarborg'!$C$8,1,0)</f>
        <v>0</v>
      </c>
      <c r="E193" s="8">
        <f>IF(C193&gt;0,IF(C193=1,'Berekening Huurwaarborg'!$B$4*B193/$M$3/100,H193*B193/$M$3/100),0)*IF(AND(C193=1,D193&lt;&gt;1),'Berekening Huurwaarborg'!$F$6,IF(D193=1,'Berekening Huurwaarborg'!$F$8,1))</f>
        <v>1.5918734438214656E-2</v>
      </c>
      <c r="F193" s="12">
        <f>IF(C193=1,'Berekening Huurwaarborg'!$B$4+E193,IF(C193&gt;1,F192+E193,F192))</f>
        <v>1910.5028323367692</v>
      </c>
      <c r="G193" s="9">
        <f t="shared" si="6"/>
        <v>10</v>
      </c>
      <c r="H193" s="11">
        <f>IF(C193=1,'Berekening Huurwaarborg'!$B$4,IF(G193=1,F192,H192))</f>
        <v>1910.2481325857584</v>
      </c>
      <c r="I193" s="30">
        <f t="shared" si="7"/>
        <v>43374</v>
      </c>
      <c r="J193" s="30">
        <f t="shared" si="8"/>
        <v>43404</v>
      </c>
    </row>
    <row r="194" spans="1:10" x14ac:dyDescent="0.25">
      <c r="A194" s="1" t="s">
        <v>118</v>
      </c>
      <c r="B194" s="2">
        <v>0.01</v>
      </c>
      <c r="C194" s="7">
        <f>IF(C193&gt;0,C193+1,IF(A194='Berekening Huurwaarborg'!$C$6,1,0))</f>
        <v>163</v>
      </c>
      <c r="D194" s="7">
        <f>IF(A194='Berekening Huurwaarborg'!$C$8,1,0)</f>
        <v>0</v>
      </c>
      <c r="E194" s="8">
        <f>IF(C194&gt;0,IF(C194=1,'Berekening Huurwaarborg'!$B$4*B194/$M$3/100,H194*B194/$M$3/100),0)*IF(AND(C194=1,D194&lt;&gt;1),'Berekening Huurwaarborg'!$F$6,IF(D194=1,'Berekening Huurwaarborg'!$F$8,1))</f>
        <v>1.5918734438214656E-2</v>
      </c>
      <c r="F194" s="12">
        <f>IF(C194=1,'Berekening Huurwaarborg'!$B$4+E194,IF(C194&gt;1,F193+E194,F193))</f>
        <v>1910.5187510712074</v>
      </c>
      <c r="G194" s="9">
        <f t="shared" si="6"/>
        <v>11</v>
      </c>
      <c r="H194" s="11">
        <f>IF(C194=1,'Berekening Huurwaarborg'!$B$4,IF(G194=1,F193,H193))</f>
        <v>1910.2481325857584</v>
      </c>
      <c r="I194" s="30">
        <f t="shared" si="7"/>
        <v>43405</v>
      </c>
      <c r="J194" s="30">
        <f t="shared" si="8"/>
        <v>43434</v>
      </c>
    </row>
    <row r="195" spans="1:10" x14ac:dyDescent="0.25">
      <c r="A195" s="1" t="s">
        <v>119</v>
      </c>
      <c r="B195" s="2">
        <v>0.01</v>
      </c>
      <c r="C195" s="7">
        <f>IF(C194&gt;0,C194+1,IF(A195='Berekening Huurwaarborg'!$C$6,1,0))</f>
        <v>164</v>
      </c>
      <c r="D195" s="7">
        <f>IF(A195='Berekening Huurwaarborg'!$C$8,1,0)</f>
        <v>0</v>
      </c>
      <c r="E195" s="8">
        <f>IF(C195&gt;0,IF(C195=1,'Berekening Huurwaarborg'!$B$4*B195/$M$3/100,H195*B195/$M$3/100),0)*IF(AND(C195=1,D195&lt;&gt;1),'Berekening Huurwaarborg'!$F$6,IF(D195=1,'Berekening Huurwaarborg'!$F$8,1))</f>
        <v>1.5918734438214656E-2</v>
      </c>
      <c r="F195" s="12">
        <f>IF(C195=1,'Berekening Huurwaarborg'!$B$4+E195,IF(C195&gt;1,F194+E195,F194))</f>
        <v>1910.5346698056455</v>
      </c>
      <c r="G195" s="9">
        <f t="shared" si="6"/>
        <v>12</v>
      </c>
      <c r="H195" s="11">
        <f>IF(C195=1,'Berekening Huurwaarborg'!$B$4,IF(G195=1,F194,H194))</f>
        <v>1910.2481325857584</v>
      </c>
      <c r="I195" s="30">
        <f t="shared" si="7"/>
        <v>43435</v>
      </c>
      <c r="J195" s="30">
        <f t="shared" si="8"/>
        <v>43465</v>
      </c>
    </row>
    <row r="196" spans="1:10" x14ac:dyDescent="0.25">
      <c r="A196" s="1" t="s">
        <v>120</v>
      </c>
      <c r="B196" s="2">
        <v>0.01</v>
      </c>
      <c r="C196" s="7">
        <f>IF(C195&gt;0,C195+1,IF(A196='Berekening Huurwaarborg'!$C$6,1,0))</f>
        <v>165</v>
      </c>
      <c r="D196" s="7">
        <f>IF(A196='Berekening Huurwaarborg'!$C$8,1,0)</f>
        <v>0</v>
      </c>
      <c r="E196" s="8">
        <f>IF(C196&gt;0,IF(C196=1,'Berekening Huurwaarborg'!$B$4*B196/$M$3/100,H196*B196/$M$3/100),0)*IF(AND(C196=1,D196&lt;&gt;1),'Berekening Huurwaarborg'!$F$6,IF(D196=1,'Berekening Huurwaarborg'!$F$8,1))</f>
        <v>1.5921122248380378E-2</v>
      </c>
      <c r="F196" s="12">
        <f>IF(C196=1,'Berekening Huurwaarborg'!$B$4+E196,IF(C196&gt;1,F195+E196,F195))</f>
        <v>1910.5505909278938</v>
      </c>
      <c r="G196" s="9">
        <f t="shared" si="6"/>
        <v>1</v>
      </c>
      <c r="H196" s="11">
        <f>IF(C196=1,'Berekening Huurwaarborg'!$B$4,IF(G196=1,F195,H195))</f>
        <v>1910.5346698056455</v>
      </c>
      <c r="I196" s="30">
        <f t="shared" si="7"/>
        <v>43466</v>
      </c>
      <c r="J196" s="30">
        <f t="shared" si="8"/>
        <v>43496</v>
      </c>
    </row>
    <row r="197" spans="1:10" x14ac:dyDescent="0.25">
      <c r="A197" s="1" t="s">
        <v>121</v>
      </c>
      <c r="B197" s="2">
        <v>0.01</v>
      </c>
      <c r="C197" s="7">
        <f>IF(C196&gt;0,C196+1,IF(A197='Berekening Huurwaarborg'!$C$6,1,0))</f>
        <v>166</v>
      </c>
      <c r="D197" s="7">
        <f>IF(A197='Berekening Huurwaarborg'!$C$8,1,0)</f>
        <v>0</v>
      </c>
      <c r="E197" s="8">
        <f>IF(C197&gt;0,IF(C197=1,'Berekening Huurwaarborg'!$B$4*B197/$M$3/100,H197*B197/$M$3/100),0)*IF(AND(C197=1,D197&lt;&gt;1),'Berekening Huurwaarborg'!$F$6,IF(D197=1,'Berekening Huurwaarborg'!$F$8,1))</f>
        <v>1.5921122248380378E-2</v>
      </c>
      <c r="F197" s="12">
        <f>IF(C197=1,'Berekening Huurwaarborg'!$B$4+E197,IF(C197&gt;1,F196+E197,F196))</f>
        <v>1910.5665120501421</v>
      </c>
      <c r="G197" s="9">
        <f t="shared" si="6"/>
        <v>2</v>
      </c>
      <c r="H197" s="11">
        <f>IF(C197=1,'Berekening Huurwaarborg'!$B$4,IF(G197=1,F196,H196))</f>
        <v>1910.5346698056455</v>
      </c>
      <c r="I197" s="30">
        <f t="shared" si="7"/>
        <v>43497</v>
      </c>
      <c r="J197" s="30">
        <f t="shared" si="8"/>
        <v>43524</v>
      </c>
    </row>
    <row r="198" spans="1:10" x14ac:dyDescent="0.25">
      <c r="A198" s="1" t="s">
        <v>122</v>
      </c>
      <c r="B198" s="2">
        <v>0.01</v>
      </c>
      <c r="C198" s="7">
        <f>IF(C197&gt;0,C197+1,IF(A198='Berekening Huurwaarborg'!$C$6,1,0))</f>
        <v>167</v>
      </c>
      <c r="D198" s="7">
        <f>IF(A198='Berekening Huurwaarborg'!$C$8,1,0)</f>
        <v>0</v>
      </c>
      <c r="E198" s="8">
        <f>IF(C198&gt;0,IF(C198=1,'Berekening Huurwaarborg'!$B$4*B198/$M$3/100,H198*B198/$M$3/100),0)*IF(AND(C198=1,D198&lt;&gt;1),'Berekening Huurwaarborg'!$F$6,IF(D198=1,'Berekening Huurwaarborg'!$F$8,1))</f>
        <v>1.5921122248380378E-2</v>
      </c>
      <c r="F198" s="12">
        <f>IF(C198=1,'Berekening Huurwaarborg'!$B$4+E198,IF(C198&gt;1,F197+E198,F197))</f>
        <v>1910.5824331723904</v>
      </c>
      <c r="G198" s="9">
        <f t="shared" ref="G198:G204" si="9">VALUE(RIGHT( A198, LEN( A198) - SEARCH( "M", A198 ) ))</f>
        <v>3</v>
      </c>
      <c r="H198" s="11">
        <f>IF(C198=1,'Berekening Huurwaarborg'!$B$4,IF(G198=1,F197,H197))</f>
        <v>1910.5346698056455</v>
      </c>
      <c r="I198" s="30">
        <f t="shared" ref="I198:I204" si="10">DATE(LEFT(A198,4),RIGHT(A198,LEN(A198)-5),1)</f>
        <v>43525</v>
      </c>
      <c r="J198" s="30">
        <f t="shared" ref="J198:J204" si="11">EOMONTH(I198,0)</f>
        <v>43555</v>
      </c>
    </row>
    <row r="199" spans="1:10" x14ac:dyDescent="0.25">
      <c r="A199" s="1" t="s">
        <v>123</v>
      </c>
      <c r="B199" s="2">
        <v>0.01</v>
      </c>
      <c r="C199" s="7">
        <f>IF(C198&gt;0,C198+1,IF(A199='Berekening Huurwaarborg'!$C$6,1,0))</f>
        <v>168</v>
      </c>
      <c r="D199" s="7">
        <f>IF(A199='Berekening Huurwaarborg'!$C$8,1,0)</f>
        <v>0</v>
      </c>
      <c r="E199" s="8">
        <f>IF(C199&gt;0,IF(C199=1,'Berekening Huurwaarborg'!$B$4*B199/$M$3/100,H199*B199/$M$3/100),0)*IF(AND(C199=1,D199&lt;&gt;1),'Berekening Huurwaarborg'!$F$6,IF(D199=1,'Berekening Huurwaarborg'!$F$8,1))</f>
        <v>1.5921122248380378E-2</v>
      </c>
      <c r="F199" s="12">
        <f>IF(C199=1,'Berekening Huurwaarborg'!$B$4+E199,IF(C199&gt;1,F198+E199,F198))</f>
        <v>1910.5983542946387</v>
      </c>
      <c r="G199" s="9">
        <f t="shared" si="9"/>
        <v>4</v>
      </c>
      <c r="H199" s="11">
        <f>IF(C199=1,'Berekening Huurwaarborg'!$B$4,IF(G199=1,F198,H198))</f>
        <v>1910.5346698056455</v>
      </c>
      <c r="I199" s="30">
        <f t="shared" si="10"/>
        <v>43556</v>
      </c>
      <c r="J199" s="30">
        <f t="shared" si="11"/>
        <v>43585</v>
      </c>
    </row>
    <row r="200" spans="1:10" x14ac:dyDescent="0.25">
      <c r="A200" s="1" t="s">
        <v>124</v>
      </c>
      <c r="B200" s="2">
        <v>0.01</v>
      </c>
      <c r="C200" s="7">
        <f>IF(C199&gt;0,C199+1,IF(A200='Berekening Huurwaarborg'!$C$6,1,0))</f>
        <v>169</v>
      </c>
      <c r="D200" s="7">
        <f>IF(A200='Berekening Huurwaarborg'!$C$8,1,0)</f>
        <v>0</v>
      </c>
      <c r="E200" s="8">
        <f>IF(C200&gt;0,IF(C200=1,'Berekening Huurwaarborg'!$B$4*B200/$M$3/100,H200*B200/$M$3/100),0)*IF(AND(C200=1,D200&lt;&gt;1),'Berekening Huurwaarborg'!$F$6,IF(D200=1,'Berekening Huurwaarborg'!$F$8,1))</f>
        <v>1.5921122248380378E-2</v>
      </c>
      <c r="F200" s="12">
        <f>IF(C200=1,'Berekening Huurwaarborg'!$B$4+E200,IF(C200&gt;1,F199+E200,F199))</f>
        <v>1910.614275416887</v>
      </c>
      <c r="G200" s="9">
        <f t="shared" si="9"/>
        <v>5</v>
      </c>
      <c r="H200" s="11">
        <f>IF(C200=1,'Berekening Huurwaarborg'!$B$4,IF(G200=1,F199,H199))</f>
        <v>1910.5346698056455</v>
      </c>
      <c r="I200" s="30">
        <f t="shared" si="10"/>
        <v>43586</v>
      </c>
      <c r="J200" s="30">
        <f t="shared" si="11"/>
        <v>43616</v>
      </c>
    </row>
    <row r="201" spans="1:10" x14ac:dyDescent="0.25">
      <c r="A201" s="1" t="s">
        <v>125</v>
      </c>
      <c r="B201" s="2">
        <v>0.01</v>
      </c>
      <c r="C201" s="7">
        <f>IF(C200&gt;0,C200+1,IF(A201='Berekening Huurwaarborg'!$C$6,1,0))</f>
        <v>170</v>
      </c>
      <c r="D201" s="7">
        <f>IF(A201='Berekening Huurwaarborg'!$C$8,1,0)</f>
        <v>0</v>
      </c>
      <c r="E201" s="8">
        <f>IF(C201&gt;0,IF(C201=1,'Berekening Huurwaarborg'!$B$4*B201/$M$3/100,H201*B201/$M$3/100),0)*IF(AND(C201=1,D201&lt;&gt;1),'Berekening Huurwaarborg'!$F$6,IF(D201=1,'Berekening Huurwaarborg'!$F$8,1))</f>
        <v>1.5921122248380378E-2</v>
      </c>
      <c r="F201" s="12">
        <f>IF(C201=1,'Berekening Huurwaarborg'!$B$4+E201,IF(C201&gt;1,F200+E201,F200))</f>
        <v>1910.6301965391353</v>
      </c>
      <c r="G201" s="9">
        <f t="shared" si="9"/>
        <v>6</v>
      </c>
      <c r="H201" s="11">
        <f>IF(C201=1,'Berekening Huurwaarborg'!$B$4,IF(G201=1,F200,H200))</f>
        <v>1910.5346698056455</v>
      </c>
      <c r="I201" s="30">
        <f t="shared" si="10"/>
        <v>43617</v>
      </c>
      <c r="J201" s="30">
        <f t="shared" si="11"/>
        <v>43646</v>
      </c>
    </row>
    <row r="202" spans="1:10" x14ac:dyDescent="0.25">
      <c r="A202" s="1" t="s">
        <v>126</v>
      </c>
      <c r="B202" s="2">
        <v>0.01</v>
      </c>
      <c r="C202" s="7">
        <f>IF(C201&gt;0,C201+1,IF(A202='Berekening Huurwaarborg'!$C$6,1,0))</f>
        <v>171</v>
      </c>
      <c r="D202" s="7">
        <f>IF(A202='Berekening Huurwaarborg'!$C$8,1,0)</f>
        <v>0</v>
      </c>
      <c r="E202" s="8">
        <f>IF(C202&gt;0,IF(C202=1,'Berekening Huurwaarborg'!$B$4*B202/$M$3/100,H202*B202/$M$3/100),0)*IF(AND(C202=1,D202&lt;&gt;1),'Berekening Huurwaarborg'!$F$6,IF(D202=1,'Berekening Huurwaarborg'!$F$8,1))</f>
        <v>1.5921122248380378E-2</v>
      </c>
      <c r="F202" s="12">
        <f>IF(C202=1,'Berekening Huurwaarborg'!$B$4+E202,IF(C202&gt;1,F201+E202,F201))</f>
        <v>1910.6461176613836</v>
      </c>
      <c r="G202" s="9">
        <f t="shared" si="9"/>
        <v>7</v>
      </c>
      <c r="H202" s="11">
        <f>IF(C202=1,'Berekening Huurwaarborg'!$B$4,IF(G202=1,F201,H201))</f>
        <v>1910.5346698056455</v>
      </c>
      <c r="I202" s="30">
        <f t="shared" si="10"/>
        <v>43647</v>
      </c>
      <c r="J202" s="30">
        <f t="shared" si="11"/>
        <v>43677</v>
      </c>
    </row>
    <row r="203" spans="1:10" x14ac:dyDescent="0.25">
      <c r="A203" s="1" t="s">
        <v>208</v>
      </c>
      <c r="B203" s="2">
        <v>0.01</v>
      </c>
      <c r="C203" s="7">
        <f>IF(C202&gt;0,C202+1,IF(A203='Berekening Huurwaarborg'!$C$6,1,0))</f>
        <v>172</v>
      </c>
      <c r="D203" s="7">
        <f>IF(A203='Berekening Huurwaarborg'!$C$8,1,0)</f>
        <v>0</v>
      </c>
      <c r="E203" s="8">
        <f>IF(C203&gt;0,IF(C203=1,'Berekening Huurwaarborg'!$B$4*B203/$M$3/100,H203*B203/$M$3/100),0)*IF(AND(C203=1,D203&lt;&gt;1),'Berekening Huurwaarborg'!$F$6,IF(D203=1,'Berekening Huurwaarborg'!$F$8,1))</f>
        <v>1.5921122248380378E-2</v>
      </c>
      <c r="F203" s="12">
        <f>IF(C203=1,'Berekening Huurwaarborg'!$B$4+E203,IF(C203&gt;1,F202+E203,F202))</f>
        <v>1910.6620387836319</v>
      </c>
      <c r="G203" s="9">
        <f t="shared" si="9"/>
        <v>8</v>
      </c>
      <c r="H203" s="11">
        <f>IF(C203=1,'Berekening Huurwaarborg'!$B$4,IF(G203=1,F202,H202))</f>
        <v>1910.5346698056455</v>
      </c>
      <c r="I203" s="30">
        <f t="shared" si="10"/>
        <v>43678</v>
      </c>
      <c r="J203" s="30">
        <f t="shared" si="11"/>
        <v>43708</v>
      </c>
    </row>
    <row r="204" spans="1:10" x14ac:dyDescent="0.25">
      <c r="A204" s="1" t="s">
        <v>209</v>
      </c>
      <c r="B204" s="2">
        <v>0.01</v>
      </c>
      <c r="C204" s="7">
        <f>IF(C203&gt;0,C203+1,IF(A204='Berekening Huurwaarborg'!$C$6,1,0))</f>
        <v>173</v>
      </c>
      <c r="D204" s="7">
        <f>IF(A204='Berekening Huurwaarborg'!$C$8,1,0)</f>
        <v>0</v>
      </c>
      <c r="E204" s="8">
        <f>IF(C204&gt;0,IF(C204=1,'Berekening Huurwaarborg'!$B$4*B204/$M$3/100,H204*B204/$M$3/100),0)*IF(AND(C204=1,D204&lt;&gt;1),'Berekening Huurwaarborg'!$F$6,IF(D204=1,'Berekening Huurwaarborg'!$F$8,1))</f>
        <v>1.5921122248380378E-2</v>
      </c>
      <c r="F204" s="12">
        <f>IF(C204=1,'Berekening Huurwaarborg'!$B$4+E204,IF(C204&gt;1,F203+E204,F203))</f>
        <v>1910.6779599058802</v>
      </c>
      <c r="G204" s="9">
        <f t="shared" si="9"/>
        <v>9</v>
      </c>
      <c r="H204" s="11">
        <f>IF(C204=1,'Berekening Huurwaarborg'!$B$4,IF(G204=1,F203,H203))</f>
        <v>1910.5346698056455</v>
      </c>
      <c r="I204" s="30">
        <f t="shared" si="10"/>
        <v>43709</v>
      </c>
      <c r="J204" s="30">
        <f t="shared" si="11"/>
        <v>43738</v>
      </c>
    </row>
    <row r="205" spans="1:10" x14ac:dyDescent="0.25">
      <c r="A205" s="1" t="s">
        <v>213</v>
      </c>
      <c r="B205" s="2">
        <v>0.01</v>
      </c>
      <c r="C205" s="7">
        <f>IF(C204&gt;0,C204+1,IF(A205='Berekening Huurwaarborg'!$C$6,1,0))</f>
        <v>174</v>
      </c>
      <c r="D205" s="7">
        <f>IF(A205='Berekening Huurwaarborg'!$C$8,1,0)</f>
        <v>0</v>
      </c>
      <c r="E205" s="8">
        <f>IF(C205&gt;0,IF(C205=1,'Berekening Huurwaarborg'!$B$4*B205/$M$3/100,H205*B205/$M$3/100),0)*IF(AND(C205=1,D205&lt;&gt;1),'Berekening Huurwaarborg'!$F$6,IF(D205=1,'Berekening Huurwaarborg'!$F$8,1))</f>
        <v>1.5921122248380378E-2</v>
      </c>
      <c r="F205" s="12">
        <f>IF(C205=1,'Berekening Huurwaarborg'!$B$4+E205,IF(C205&gt;1,F204+E205,F204))</f>
        <v>1910.6938810281285</v>
      </c>
      <c r="G205" s="9">
        <f t="shared" ref="G205:G207" si="12">VALUE(RIGHT( A205, LEN( A205) - SEARCH( "M", A205 ) ))</f>
        <v>10</v>
      </c>
      <c r="H205" s="11">
        <f>IF(C205=1,'Berekening Huurwaarborg'!$B$4,IF(G205=1,F204,H204))</f>
        <v>1910.5346698056455</v>
      </c>
      <c r="I205" s="30">
        <f t="shared" ref="I205:I243" si="13">DATE(LEFT(A205,4),RIGHT(A205,LEN(A205)-5),1)</f>
        <v>43739</v>
      </c>
      <c r="J205" s="30">
        <f t="shared" ref="J205:J243" si="14">EOMONTH(I205,0)</f>
        <v>43769</v>
      </c>
    </row>
    <row r="206" spans="1:10" x14ac:dyDescent="0.25">
      <c r="A206" s="1" t="s">
        <v>214</v>
      </c>
      <c r="B206" s="2">
        <v>0.01</v>
      </c>
      <c r="C206" s="7">
        <f>IF(C205&gt;0,C205+1,IF(A206='Berekening Huurwaarborg'!$C$6,1,0))</f>
        <v>175</v>
      </c>
      <c r="D206" s="7">
        <f>IF(A206='Berekening Huurwaarborg'!$C$8,1,0)</f>
        <v>0</v>
      </c>
      <c r="E206" s="8">
        <f>IF(C206&gt;0,IF(C206=1,'Berekening Huurwaarborg'!$B$4*B206/$M$3/100,H206*B206/$M$3/100),0)*IF(AND(C206=1,D206&lt;&gt;1),'Berekening Huurwaarborg'!$F$6,IF(D206=1,'Berekening Huurwaarborg'!$F$8,1))</f>
        <v>1.5921122248380378E-2</v>
      </c>
      <c r="F206" s="12">
        <f>IF(C206=1,'Berekening Huurwaarborg'!$B$4+E206,IF(C206&gt;1,F205+E206,F205))</f>
        <v>1910.7098021503768</v>
      </c>
      <c r="G206" s="9">
        <f t="shared" si="12"/>
        <v>11</v>
      </c>
      <c r="H206" s="11">
        <f>IF(C206=1,'Berekening Huurwaarborg'!$B$4,IF(G206=1,F205,H205))</f>
        <v>1910.5346698056455</v>
      </c>
      <c r="I206" s="30">
        <f t="shared" si="13"/>
        <v>43770</v>
      </c>
      <c r="J206" s="30">
        <f t="shared" si="14"/>
        <v>43799</v>
      </c>
    </row>
    <row r="207" spans="1:10" x14ac:dyDescent="0.25">
      <c r="A207" s="1" t="s">
        <v>215</v>
      </c>
      <c r="B207" s="2">
        <v>0.01</v>
      </c>
      <c r="C207" s="7">
        <f>IF(C206&gt;0,C206+1,IF(A207='Berekening Huurwaarborg'!$C$6,1,0))</f>
        <v>176</v>
      </c>
      <c r="D207" s="7">
        <f>IF(A207='Berekening Huurwaarborg'!$C$8,1,0)</f>
        <v>0</v>
      </c>
      <c r="E207" s="8">
        <f>IF(C207&gt;0,IF(C207=1,'Berekening Huurwaarborg'!$B$4*B207/$M$3/100,H207*B207/$M$3/100),0)*IF(AND(C207=1,D207&lt;&gt;1),'Berekening Huurwaarborg'!$F$6,IF(D207=1,'Berekening Huurwaarborg'!$F$8,1))</f>
        <v>1.5921122248380378E-2</v>
      </c>
      <c r="F207" s="12">
        <f>IF(C207=1,'Berekening Huurwaarborg'!$B$4+E207,IF(C207&gt;1,F206+E207,F206))</f>
        <v>1910.7257232726251</v>
      </c>
      <c r="G207" s="9">
        <f t="shared" si="12"/>
        <v>12</v>
      </c>
      <c r="H207" s="11">
        <f>IF(C207=1,'Berekening Huurwaarborg'!$B$4,IF(G207=1,F206,H206))</f>
        <v>1910.5346698056455</v>
      </c>
      <c r="I207" s="30">
        <f t="shared" si="13"/>
        <v>43800</v>
      </c>
      <c r="J207" s="30">
        <f t="shared" si="14"/>
        <v>43830</v>
      </c>
    </row>
    <row r="208" spans="1:10" x14ac:dyDescent="0.25">
      <c r="A208" s="1" t="s">
        <v>221</v>
      </c>
      <c r="B208" s="38">
        <v>0</v>
      </c>
      <c r="C208" s="7">
        <f>IF(C207&gt;0,C207+1,IF(A208='Berekening Huurwaarborg'!$C$6,1,0))</f>
        <v>177</v>
      </c>
      <c r="D208" s="7">
        <f>IF(A208='Berekening Huurwaarborg'!$C$8,1,0)</f>
        <v>0</v>
      </c>
      <c r="E208" s="8">
        <f>IF(C208&gt;0,IF(C208=1,'Berekening Huurwaarborg'!$B$4*B208/$M$3/100,H208*B208/$M$3/100),0)*IF(AND(C208=1,D208&lt;&gt;1),'Berekening Huurwaarborg'!$F$6,IF(D208=1,'Berekening Huurwaarborg'!$F$8,1))</f>
        <v>0</v>
      </c>
      <c r="F208" s="12">
        <f>IF(C208=1,'Berekening Huurwaarborg'!$B$4+E208,IF(C208&gt;1,F207+E208,F207))</f>
        <v>1910.7257232726251</v>
      </c>
      <c r="G208" s="9">
        <v>1</v>
      </c>
      <c r="H208" s="11">
        <f>IF(C208=1,'Berekening Huurwaarborg'!$B$4,IF(G208=1,F207,H207))</f>
        <v>1910.7257232726251</v>
      </c>
      <c r="I208" s="30">
        <f t="shared" si="13"/>
        <v>43831</v>
      </c>
      <c r="J208" s="30">
        <f t="shared" si="14"/>
        <v>43861</v>
      </c>
    </row>
    <row r="209" spans="1:10" x14ac:dyDescent="0.25">
      <c r="A209" s="37" t="s">
        <v>222</v>
      </c>
      <c r="B209" s="38">
        <v>0</v>
      </c>
      <c r="C209" s="7">
        <f>IF(C208&gt;0,C208+1,IF(A209='Berekening Huurwaarborg'!$C$6,1,0))</f>
        <v>178</v>
      </c>
      <c r="D209" s="7">
        <f>IF(A209='Berekening Huurwaarborg'!$C$8,1,0)</f>
        <v>0</v>
      </c>
      <c r="E209" s="8">
        <f>IF(C209&gt;0,IF(C209=1,'Berekening Huurwaarborg'!$B$4*B209/$M$3/100,H209*B209/$M$3/100),0)*IF(AND(C209=1,D209&lt;&gt;1),'Berekening Huurwaarborg'!$F$6,IF(D209=1,'Berekening Huurwaarborg'!$F$8,1))</f>
        <v>0</v>
      </c>
      <c r="F209" s="12">
        <f>IF(C209=1,'Berekening Huurwaarborg'!$B$4+E209,IF(C209&gt;1,F208+E209,F208))</f>
        <v>1910.7257232726251</v>
      </c>
      <c r="G209" s="9">
        <v>2</v>
      </c>
      <c r="H209" s="11">
        <f>IF(C209=1,'Berekening Huurwaarborg'!$B$4,IF(G209=1,F208,H208))</f>
        <v>1910.7257232726251</v>
      </c>
      <c r="I209" s="30">
        <f t="shared" si="13"/>
        <v>43862</v>
      </c>
      <c r="J209" s="30">
        <f t="shared" si="14"/>
        <v>43890</v>
      </c>
    </row>
    <row r="210" spans="1:10" x14ac:dyDescent="0.25">
      <c r="A210" s="1" t="s">
        <v>223</v>
      </c>
      <c r="B210" s="38">
        <v>0</v>
      </c>
      <c r="C210" s="7">
        <f>IF(C209&gt;0,C209+1,IF(A210='Berekening Huurwaarborg'!$C$6,1,0))</f>
        <v>179</v>
      </c>
      <c r="D210" s="7">
        <f>IF(A210='Berekening Huurwaarborg'!$C$8,1,0)</f>
        <v>0</v>
      </c>
      <c r="E210" s="8">
        <f>IF(C210&gt;0,IF(C210=1,'Berekening Huurwaarborg'!$B$4*B210/$M$3/100,H210*B210/$M$3/100),0)*IF(AND(C210=1,D210&lt;&gt;1),'Berekening Huurwaarborg'!$F$6,IF(D210=1,'Berekening Huurwaarborg'!$F$8,1))</f>
        <v>0</v>
      </c>
      <c r="F210" s="12">
        <f>IF(C210=1,'Berekening Huurwaarborg'!$B$4+E210,IF(C210&gt;1,F209+E210,F209))</f>
        <v>1910.7257232726251</v>
      </c>
      <c r="G210" s="9">
        <v>3</v>
      </c>
      <c r="H210" s="11">
        <f>IF(C210=1,'Berekening Huurwaarborg'!$B$4,IF(G210=1,F209,H209))</f>
        <v>1910.7257232726251</v>
      </c>
      <c r="I210" s="30">
        <f t="shared" si="13"/>
        <v>43891</v>
      </c>
      <c r="J210" s="30">
        <f t="shared" si="14"/>
        <v>43921</v>
      </c>
    </row>
    <row r="211" spans="1:10" x14ac:dyDescent="0.25">
      <c r="A211" s="37" t="s">
        <v>224</v>
      </c>
      <c r="B211" s="38">
        <v>0</v>
      </c>
      <c r="C211" s="7">
        <f>IF(C210&gt;0,C210+1,IF(A211='Berekening Huurwaarborg'!$C$6,1,0))</f>
        <v>180</v>
      </c>
      <c r="D211" s="7">
        <f>IF(A211='Berekening Huurwaarborg'!$C$8,1,0)</f>
        <v>0</v>
      </c>
      <c r="E211" s="8">
        <f>IF(C211&gt;0,IF(C211=1,'Berekening Huurwaarborg'!$B$4*B211/$M$3/100,H211*B211/$M$3/100),0)*IF(AND(C211=1,D211&lt;&gt;1),'Berekening Huurwaarborg'!$F$6,IF(D211=1,'Berekening Huurwaarborg'!$F$8,1))</f>
        <v>0</v>
      </c>
      <c r="F211" s="12">
        <f>IF(C211=1,'Berekening Huurwaarborg'!$B$4+E211,IF(C211&gt;1,F210+E211,F210))</f>
        <v>1910.7257232726251</v>
      </c>
      <c r="G211" s="9">
        <v>4</v>
      </c>
      <c r="H211" s="11">
        <f>IF(C211=1,'Berekening Huurwaarborg'!$B$4,IF(G211=1,F210,H210))</f>
        <v>1910.7257232726251</v>
      </c>
      <c r="I211" s="30">
        <f t="shared" si="13"/>
        <v>43922</v>
      </c>
      <c r="J211" s="30">
        <f t="shared" si="14"/>
        <v>43951</v>
      </c>
    </row>
    <row r="212" spans="1:10" x14ac:dyDescent="0.25">
      <c r="A212" s="1" t="s">
        <v>225</v>
      </c>
      <c r="B212" s="38">
        <v>0</v>
      </c>
      <c r="C212" s="7">
        <f>IF(C211&gt;0,C211+1,IF(A212='Berekening Huurwaarborg'!$C$6,1,0))</f>
        <v>181</v>
      </c>
      <c r="D212" s="7">
        <f>IF(A212='Berekening Huurwaarborg'!$C$8,1,0)</f>
        <v>0</v>
      </c>
      <c r="E212" s="8">
        <f>IF(C212&gt;0,IF(C212=1,'Berekening Huurwaarborg'!$B$4*B212/$M$3/100,H212*B212/$M$3/100),0)*IF(AND(C212=1,D212&lt;&gt;1),'Berekening Huurwaarborg'!$F$6,IF(D212=1,'Berekening Huurwaarborg'!$F$8,1))</f>
        <v>0</v>
      </c>
      <c r="F212" s="12">
        <f>IF(C212=1,'Berekening Huurwaarborg'!$B$4+E212,IF(C212&gt;1,F211+E212,F211))</f>
        <v>1910.7257232726251</v>
      </c>
      <c r="G212" s="9">
        <v>5</v>
      </c>
      <c r="H212" s="11">
        <f>IF(C212=1,'Berekening Huurwaarborg'!$B$4,IF(G212=1,F211,H211))</f>
        <v>1910.7257232726251</v>
      </c>
      <c r="I212" s="30">
        <f t="shared" si="13"/>
        <v>43952</v>
      </c>
      <c r="J212" s="30">
        <f t="shared" si="14"/>
        <v>43982</v>
      </c>
    </row>
    <row r="213" spans="1:10" x14ac:dyDescent="0.25">
      <c r="A213" s="37" t="s">
        <v>226</v>
      </c>
      <c r="B213" s="38">
        <v>0</v>
      </c>
      <c r="C213" s="7">
        <f>IF(C212&gt;0,C212+1,IF(A213='Berekening Huurwaarborg'!$C$6,1,0))</f>
        <v>182</v>
      </c>
      <c r="D213" s="7">
        <f>IF(A213='Berekening Huurwaarborg'!$C$8,1,0)</f>
        <v>0</v>
      </c>
      <c r="E213" s="8">
        <f>IF(C213&gt;0,IF(C213=1,'Berekening Huurwaarborg'!$B$4*B213/$M$3/100,H213*B213/$M$3/100),0)*IF(AND(C213=1,D213&lt;&gt;1),'Berekening Huurwaarborg'!$F$6,IF(D213=1,'Berekening Huurwaarborg'!$F$8,1))</f>
        <v>0</v>
      </c>
      <c r="F213" s="12">
        <f>IF(C213=1,'Berekening Huurwaarborg'!$B$4+E213,IF(C213&gt;1,F212+E213,F212))</f>
        <v>1910.7257232726251</v>
      </c>
      <c r="G213" s="9">
        <v>6</v>
      </c>
      <c r="H213" s="11">
        <f>IF(C213=1,'Berekening Huurwaarborg'!$B$4,IF(G213=1,F212,H212))</f>
        <v>1910.7257232726251</v>
      </c>
      <c r="I213" s="30">
        <f t="shared" si="13"/>
        <v>43983</v>
      </c>
      <c r="J213" s="30">
        <f t="shared" si="14"/>
        <v>44012</v>
      </c>
    </row>
    <row r="214" spans="1:10" x14ac:dyDescent="0.25">
      <c r="A214" s="1" t="s">
        <v>227</v>
      </c>
      <c r="B214" s="38">
        <v>0</v>
      </c>
      <c r="C214" s="7">
        <f>IF(C213&gt;0,C213+1,IF(A214='Berekening Huurwaarborg'!$C$6,1,0))</f>
        <v>183</v>
      </c>
      <c r="D214" s="7">
        <f>IF(A214='Berekening Huurwaarborg'!$C$8,1,0)</f>
        <v>0</v>
      </c>
      <c r="E214" s="8">
        <f>IF(C214&gt;0,IF(C214=1,'Berekening Huurwaarborg'!$B$4*B214/$M$3/100,H214*B214/$M$3/100),0)*IF(AND(C214=1,D214&lt;&gt;1),'Berekening Huurwaarborg'!$F$6,IF(D214=1,'Berekening Huurwaarborg'!$F$8,1))</f>
        <v>0</v>
      </c>
      <c r="F214" s="12">
        <f>IF(C214=1,'Berekening Huurwaarborg'!$B$4+E214,IF(C214&gt;1,F213+E214,F213))</f>
        <v>1910.7257232726251</v>
      </c>
      <c r="G214" s="9">
        <v>7</v>
      </c>
      <c r="H214" s="11">
        <f>IF(C214=1,'Berekening Huurwaarborg'!$B$4,IF(G214=1,F213,H213))</f>
        <v>1910.7257232726251</v>
      </c>
      <c r="I214" s="30">
        <f t="shared" si="13"/>
        <v>44013</v>
      </c>
      <c r="J214" s="30">
        <f t="shared" si="14"/>
        <v>44043</v>
      </c>
    </row>
    <row r="215" spans="1:10" x14ac:dyDescent="0.25">
      <c r="A215" s="37" t="s">
        <v>228</v>
      </c>
      <c r="B215" s="38">
        <v>0</v>
      </c>
      <c r="C215" s="7">
        <f>IF(C214&gt;0,C214+1,IF(A215='Berekening Huurwaarborg'!$C$6,1,0))</f>
        <v>184</v>
      </c>
      <c r="D215" s="7">
        <f>IF(A215='Berekening Huurwaarborg'!$C$8,1,0)</f>
        <v>0</v>
      </c>
      <c r="E215" s="8">
        <f>IF(C215&gt;0,IF(C215=1,'Berekening Huurwaarborg'!$B$4*B215/$M$3/100,H215*B215/$M$3/100),0)*IF(AND(C215=1,D215&lt;&gt;1),'Berekening Huurwaarborg'!$F$6,IF(D215=1,'Berekening Huurwaarborg'!$F$8,1))</f>
        <v>0</v>
      </c>
      <c r="F215" s="12">
        <f>IF(C215=1,'Berekening Huurwaarborg'!$B$4+E215,IF(C215&gt;1,F214+E215,F214))</f>
        <v>1910.7257232726251</v>
      </c>
      <c r="G215" s="9">
        <v>8</v>
      </c>
      <c r="H215" s="11">
        <f>IF(C215=1,'Berekening Huurwaarborg'!$B$4,IF(G215=1,F214,H214))</f>
        <v>1910.7257232726251</v>
      </c>
      <c r="I215" s="30">
        <f t="shared" si="13"/>
        <v>44044</v>
      </c>
      <c r="J215" s="30">
        <f t="shared" si="14"/>
        <v>44074</v>
      </c>
    </row>
    <row r="216" spans="1:10" x14ac:dyDescent="0.25">
      <c r="A216" s="1" t="s">
        <v>229</v>
      </c>
      <c r="B216" s="38">
        <v>0</v>
      </c>
      <c r="C216" s="7">
        <f>IF(C215&gt;0,C215+1,IF(A216='Berekening Huurwaarborg'!$C$6,1,0))</f>
        <v>185</v>
      </c>
      <c r="D216" s="7">
        <f>IF(A216='Berekening Huurwaarborg'!$C$8,1,0)</f>
        <v>0</v>
      </c>
      <c r="E216" s="8">
        <f>IF(C216&gt;0,IF(C216=1,'Berekening Huurwaarborg'!$B$4*B216/$M$3/100,H216*B216/$M$3/100),0)*IF(AND(C216=1,D216&lt;&gt;1),'Berekening Huurwaarborg'!$F$6,IF(D216=1,'Berekening Huurwaarborg'!$F$8,1))</f>
        <v>0</v>
      </c>
      <c r="F216" s="12">
        <f>IF(C216=1,'Berekening Huurwaarborg'!$B$4+E216,IF(C216&gt;1,F215+E216,F215))</f>
        <v>1910.7257232726251</v>
      </c>
      <c r="G216" s="9">
        <v>9</v>
      </c>
      <c r="H216" s="11">
        <f>IF(C216=1,'Berekening Huurwaarborg'!$B$4,IF(G216=1,F215,H215))</f>
        <v>1910.7257232726251</v>
      </c>
      <c r="I216" s="30">
        <f t="shared" si="13"/>
        <v>44075</v>
      </c>
      <c r="J216" s="30">
        <f t="shared" si="14"/>
        <v>44104</v>
      </c>
    </row>
    <row r="217" spans="1:10" x14ac:dyDescent="0.25">
      <c r="A217" s="37" t="s">
        <v>230</v>
      </c>
      <c r="B217" s="38">
        <v>0</v>
      </c>
      <c r="C217" s="7">
        <f>IF(C216&gt;0,C216+1,IF(A217='Berekening Huurwaarborg'!$C$6,1,0))</f>
        <v>186</v>
      </c>
      <c r="D217" s="7">
        <f>IF(A217='Berekening Huurwaarborg'!$C$8,1,0)</f>
        <v>0</v>
      </c>
      <c r="E217" s="8">
        <f>IF(C217&gt;0,IF(C217=1,'Berekening Huurwaarborg'!$B$4*B217/$M$3/100,H217*B217/$M$3/100),0)*IF(AND(C217=1,D217&lt;&gt;1),'Berekening Huurwaarborg'!$F$6,IF(D217=1,'Berekening Huurwaarborg'!$F$8,1))</f>
        <v>0</v>
      </c>
      <c r="F217" s="12">
        <f>IF(C217=1,'Berekening Huurwaarborg'!$B$4+E217,IF(C217&gt;1,F216+E217,F216))</f>
        <v>1910.7257232726251</v>
      </c>
      <c r="G217" s="9">
        <v>10</v>
      </c>
      <c r="H217" s="11">
        <f>IF(C217=1,'Berekening Huurwaarborg'!$B$4,IF(G217=1,F216,H216))</f>
        <v>1910.7257232726251</v>
      </c>
      <c r="I217" s="30">
        <f t="shared" si="13"/>
        <v>44105</v>
      </c>
      <c r="J217" s="30">
        <f t="shared" si="14"/>
        <v>44135</v>
      </c>
    </row>
    <row r="218" spans="1:10" x14ac:dyDescent="0.25">
      <c r="A218" s="1" t="s">
        <v>231</v>
      </c>
      <c r="B218" s="38">
        <v>0</v>
      </c>
      <c r="C218" s="7">
        <f>IF(C217&gt;0,C217+1,IF(A218='Berekening Huurwaarborg'!$C$6,1,0))</f>
        <v>187</v>
      </c>
      <c r="D218" s="7">
        <f>IF(A218='Berekening Huurwaarborg'!$C$8,1,0)</f>
        <v>0</v>
      </c>
      <c r="E218" s="8">
        <f>IF(C218&gt;0,IF(C218=1,'Berekening Huurwaarborg'!$B$4*B218/$M$3/100,H218*B218/$M$3/100),0)*IF(AND(C218=1,D218&lt;&gt;1),'Berekening Huurwaarborg'!$F$6,IF(D218=1,'Berekening Huurwaarborg'!$F$8,1))</f>
        <v>0</v>
      </c>
      <c r="F218" s="12">
        <f>IF(C218=1,'Berekening Huurwaarborg'!$B$4+E218,IF(C218&gt;1,F217+E218,F217))</f>
        <v>1910.7257232726251</v>
      </c>
      <c r="G218" s="9">
        <v>11</v>
      </c>
      <c r="H218" s="11">
        <f>IF(C218=1,'Berekening Huurwaarborg'!$B$4,IF(G218=1,F217,H217))</f>
        <v>1910.7257232726251</v>
      </c>
      <c r="I218" s="30">
        <f t="shared" si="13"/>
        <v>44136</v>
      </c>
      <c r="J218" s="30">
        <f t="shared" si="14"/>
        <v>44165</v>
      </c>
    </row>
    <row r="219" spans="1:10" x14ac:dyDescent="0.25">
      <c r="A219" s="37" t="s">
        <v>232</v>
      </c>
      <c r="B219" s="38">
        <v>0</v>
      </c>
      <c r="C219" s="7">
        <f>IF(C218&gt;0,C218+1,IF(A219='Berekening Huurwaarborg'!$C$6,1,0))</f>
        <v>188</v>
      </c>
      <c r="D219" s="7">
        <f>IF(A219='Berekening Huurwaarborg'!$C$8,1,0)</f>
        <v>0</v>
      </c>
      <c r="E219" s="8">
        <f>IF(C219&gt;0,IF(C219=1,'Berekening Huurwaarborg'!$B$4*B219/$M$3/100,H219*B219/$M$3/100),0)*IF(AND(C219=1,D219&lt;&gt;1),'Berekening Huurwaarborg'!$F$6,IF(D219=1,'Berekening Huurwaarborg'!$F$8,1))</f>
        <v>0</v>
      </c>
      <c r="F219" s="12">
        <f>IF(C219=1,'Berekening Huurwaarborg'!$B$4+E219,IF(C219&gt;1,F218+E219,F218))</f>
        <v>1910.7257232726251</v>
      </c>
      <c r="G219" s="9">
        <v>12</v>
      </c>
      <c r="H219" s="11">
        <f>IF(C219=1,'Berekening Huurwaarborg'!$B$4,IF(G219=1,F218,H218))</f>
        <v>1910.7257232726251</v>
      </c>
      <c r="I219" s="30">
        <f t="shared" si="13"/>
        <v>44166</v>
      </c>
      <c r="J219" s="30">
        <f t="shared" si="14"/>
        <v>44196</v>
      </c>
    </row>
    <row r="220" spans="1:10" x14ac:dyDescent="0.25">
      <c r="A220" s="37" t="s">
        <v>233</v>
      </c>
      <c r="B220" s="38">
        <v>0</v>
      </c>
      <c r="C220" s="7">
        <f>IF(C219&gt;0,C219+1,IF(A220='Berekening Huurwaarborg'!$C$6,1,0))</f>
        <v>189</v>
      </c>
      <c r="D220" s="7">
        <f>IF(A220='Berekening Huurwaarborg'!$C$8,1,0)</f>
        <v>0</v>
      </c>
      <c r="E220" s="8">
        <f>IF(C220&gt;0,IF(C220=1,'Berekening Huurwaarborg'!$B$4*B220/$M$3/100,H220*B220/$M$3/100),0)*IF(AND(C220=1,D220&lt;&gt;1),'Berekening Huurwaarborg'!$F$6,IF(D220=1,'Berekening Huurwaarborg'!$F$8,1))</f>
        <v>0</v>
      </c>
      <c r="F220" s="12">
        <f>IF(C220=1,'Berekening Huurwaarborg'!$B$4+E220,IF(C220&gt;1,F219+E220,F219))</f>
        <v>1910.7257232726251</v>
      </c>
      <c r="G220" s="9">
        <v>1</v>
      </c>
      <c r="H220" s="11">
        <f>IF(C220=1,'Berekening Huurwaarborg'!$B$4,IF(G220=1,F219,H219))</f>
        <v>1910.7257232726251</v>
      </c>
      <c r="I220" s="30">
        <f t="shared" si="13"/>
        <v>44197</v>
      </c>
      <c r="J220" s="30">
        <f t="shared" si="14"/>
        <v>44227</v>
      </c>
    </row>
    <row r="221" spans="1:10" x14ac:dyDescent="0.25">
      <c r="A221" s="37" t="s">
        <v>234</v>
      </c>
      <c r="B221" s="38">
        <v>0</v>
      </c>
      <c r="C221" s="7">
        <f>IF(C220&gt;0,C220+1,IF(A221='Berekening Huurwaarborg'!$C$6,1,0))</f>
        <v>190</v>
      </c>
      <c r="D221" s="7">
        <f>IF(A221='Berekening Huurwaarborg'!$C$8,1,0)</f>
        <v>0</v>
      </c>
      <c r="E221" s="8">
        <f>IF(C221&gt;0,IF(C221=1,'Berekening Huurwaarborg'!$B$4*B221/$M$3/100,H221*B221/$M$3/100),0)*IF(AND(C221=1,D221&lt;&gt;1),'Berekening Huurwaarborg'!$F$6,IF(D221=1,'Berekening Huurwaarborg'!$F$8,1))</f>
        <v>0</v>
      </c>
      <c r="F221" s="12">
        <f>IF(C221=1,'Berekening Huurwaarborg'!$B$4+E221,IF(C221&gt;1,F220+E221,F220))</f>
        <v>1910.7257232726251</v>
      </c>
      <c r="G221" s="9">
        <v>2</v>
      </c>
      <c r="H221" s="11">
        <f>IF(C221=1,'Berekening Huurwaarborg'!$B$4,IF(G221=1,F220,H220))</f>
        <v>1910.7257232726251</v>
      </c>
      <c r="I221" s="30">
        <f t="shared" si="13"/>
        <v>44228</v>
      </c>
      <c r="J221" s="30">
        <f t="shared" si="14"/>
        <v>44255</v>
      </c>
    </row>
    <row r="222" spans="1:10" x14ac:dyDescent="0.25">
      <c r="A222" s="37" t="s">
        <v>235</v>
      </c>
      <c r="B222" s="38">
        <v>0</v>
      </c>
      <c r="C222" s="7">
        <f>IF(C221&gt;0,C221+1,IF(A222='Berekening Huurwaarborg'!$C$6,1,0))</f>
        <v>191</v>
      </c>
      <c r="D222" s="7">
        <f>IF(A222='Berekening Huurwaarborg'!$C$8,1,0)</f>
        <v>0</v>
      </c>
      <c r="E222" s="8">
        <f>IF(C222&gt;0,IF(C222=1,'Berekening Huurwaarborg'!$B$4*B222/$M$3/100,H222*B222/$M$3/100),0)*IF(AND(C222=1,D222&lt;&gt;1),'Berekening Huurwaarborg'!$F$6,IF(D222=1,'Berekening Huurwaarborg'!$F$8,1))</f>
        <v>0</v>
      </c>
      <c r="F222" s="12">
        <f>IF(C222=1,'Berekening Huurwaarborg'!$B$4+E222,IF(C222&gt;1,F221+E222,F221))</f>
        <v>1910.7257232726251</v>
      </c>
      <c r="G222" s="9">
        <v>3</v>
      </c>
      <c r="H222" s="11">
        <f>IF(C222=1,'Berekening Huurwaarborg'!$B$4,IF(G222=1,F221,H221))</f>
        <v>1910.7257232726251</v>
      </c>
      <c r="I222" s="30">
        <f t="shared" si="13"/>
        <v>44256</v>
      </c>
      <c r="J222" s="30">
        <f t="shared" si="14"/>
        <v>44286</v>
      </c>
    </row>
    <row r="223" spans="1:10" x14ac:dyDescent="0.25">
      <c r="A223" s="37" t="s">
        <v>236</v>
      </c>
      <c r="B223" s="38">
        <v>0</v>
      </c>
      <c r="C223" s="7">
        <f>IF(C222&gt;0,C222+1,IF(A223='Berekening Huurwaarborg'!$C$6,1,0))</f>
        <v>192</v>
      </c>
      <c r="D223" s="7">
        <f>IF(A223='Berekening Huurwaarborg'!$C$8,1,0)</f>
        <v>0</v>
      </c>
      <c r="E223" s="8">
        <f>IF(C223&gt;0,IF(C223=1,'Berekening Huurwaarborg'!$B$4*B223/$M$3/100,H223*B223/$M$3/100),0)*IF(AND(C223=1,D223&lt;&gt;1),'Berekening Huurwaarborg'!$F$6,IF(D223=1,'Berekening Huurwaarborg'!$F$8,1))</f>
        <v>0</v>
      </c>
      <c r="F223" s="12">
        <f>IF(C223=1,'Berekening Huurwaarborg'!$B$4+E223,IF(C223&gt;1,F222+E223,F222))</f>
        <v>1910.7257232726251</v>
      </c>
      <c r="G223" s="9">
        <v>4</v>
      </c>
      <c r="H223" s="11">
        <f>IF(C223=1,'Berekening Huurwaarborg'!$B$4,IF(G223=1,F222,H222))</f>
        <v>1910.7257232726251</v>
      </c>
      <c r="I223" s="30">
        <f t="shared" si="13"/>
        <v>44287</v>
      </c>
      <c r="J223" s="30">
        <f t="shared" si="14"/>
        <v>44316</v>
      </c>
    </row>
    <row r="224" spans="1:10" x14ac:dyDescent="0.25">
      <c r="A224" s="37" t="s">
        <v>237</v>
      </c>
      <c r="B224" s="38">
        <v>0</v>
      </c>
      <c r="C224" s="7">
        <f>IF(C223&gt;0,C223+1,IF(A224='Berekening Huurwaarborg'!$C$6,1,0))</f>
        <v>193</v>
      </c>
      <c r="D224" s="7">
        <f>IF(A224='Berekening Huurwaarborg'!$C$8,1,0)</f>
        <v>0</v>
      </c>
      <c r="E224" s="8">
        <f>IF(C224&gt;0,IF(C224=1,'Berekening Huurwaarborg'!$B$4*B224/$M$3/100,H224*B224/$M$3/100),0)*IF(AND(C224=1,D224&lt;&gt;1),'Berekening Huurwaarborg'!$F$6,IF(D224=1,'Berekening Huurwaarborg'!$F$8,1))</f>
        <v>0</v>
      </c>
      <c r="F224" s="12">
        <f>IF(C224=1,'Berekening Huurwaarborg'!$B$4+E224,IF(C224&gt;1,F223+E224,F223))</f>
        <v>1910.7257232726251</v>
      </c>
      <c r="G224" s="9">
        <v>5</v>
      </c>
      <c r="H224" s="11">
        <f>IF(C224=1,'Berekening Huurwaarborg'!$B$4,IF(G224=1,F223,H223))</f>
        <v>1910.7257232726251</v>
      </c>
      <c r="I224" s="30">
        <f t="shared" si="13"/>
        <v>44317</v>
      </c>
      <c r="J224" s="30">
        <f t="shared" si="14"/>
        <v>44347</v>
      </c>
    </row>
    <row r="225" spans="1:10" x14ac:dyDescent="0.25">
      <c r="A225" s="37" t="s">
        <v>238</v>
      </c>
      <c r="B225" s="38">
        <v>-0.01</v>
      </c>
      <c r="C225" s="7">
        <f>IF(C224&gt;0,C224+1,IF(A225='Berekening Huurwaarborg'!$C$6,1,0))</f>
        <v>194</v>
      </c>
      <c r="D225" s="7">
        <f>IF(A225='Berekening Huurwaarborg'!$C$8,1,0)</f>
        <v>0</v>
      </c>
      <c r="E225" s="8">
        <f>IF(C225&gt;0,IF(C225=1,'Berekening Huurwaarborg'!$B$4*B225/$M$3/100,H225*B225/$M$3/100),0)*IF(AND(C225=1,D225&lt;&gt;1),'Berekening Huurwaarborg'!$F$6,IF(D225=1,'Berekening Huurwaarborg'!$F$8,1))</f>
        <v>-1.592271436060521E-2</v>
      </c>
      <c r="F225" s="12">
        <f>IF(C225=1,'Berekening Huurwaarborg'!$B$4+E225,IF(C225&gt;1,F224+E225,F224))</f>
        <v>1910.7098005582645</v>
      </c>
      <c r="G225" s="9">
        <v>6</v>
      </c>
      <c r="H225" s="11">
        <f>IF(C225=1,'Berekening Huurwaarborg'!$B$4,IF(G225=1,F224,H224))</f>
        <v>1910.7257232726251</v>
      </c>
      <c r="I225" s="30">
        <f t="shared" si="13"/>
        <v>44348</v>
      </c>
      <c r="J225" s="30">
        <f t="shared" si="14"/>
        <v>44377</v>
      </c>
    </row>
    <row r="226" spans="1:10" x14ac:dyDescent="0.25">
      <c r="A226" s="37" t="s">
        <v>239</v>
      </c>
      <c r="B226" s="38">
        <v>-0.01</v>
      </c>
      <c r="C226" s="7">
        <f>IF(C225&gt;0,C225+1,IF(A226='Berekening Huurwaarborg'!$C$6,1,0))</f>
        <v>195</v>
      </c>
      <c r="D226" s="7">
        <f>IF(A226='Berekening Huurwaarborg'!$C$8,1,0)</f>
        <v>0</v>
      </c>
      <c r="E226" s="8">
        <f>IF(C226&gt;0,IF(C226=1,'Berekening Huurwaarborg'!$B$4*B226/$M$3/100,H226*B226/$M$3/100),0)*IF(AND(C226=1,D226&lt;&gt;1),'Berekening Huurwaarborg'!$F$6,IF(D226=1,'Berekening Huurwaarborg'!$F$8,1))</f>
        <v>-1.592271436060521E-2</v>
      </c>
      <c r="F226" s="12">
        <f>IF(C226=1,'Berekening Huurwaarborg'!$B$4+E226,IF(C226&gt;1,F225+E226,F225))</f>
        <v>1910.6938778439039</v>
      </c>
      <c r="G226" s="9">
        <v>7</v>
      </c>
      <c r="H226" s="11">
        <f>IF(C226=1,'Berekening Huurwaarborg'!$B$4,IF(G226=1,F225,H225))</f>
        <v>1910.7257232726251</v>
      </c>
      <c r="I226" s="30">
        <f t="shared" si="13"/>
        <v>44378</v>
      </c>
      <c r="J226" s="30">
        <f t="shared" si="14"/>
        <v>44408</v>
      </c>
    </row>
    <row r="227" spans="1:10" x14ac:dyDescent="0.25">
      <c r="A227" s="37" t="s">
        <v>240</v>
      </c>
      <c r="B227" s="38">
        <v>-0.01</v>
      </c>
      <c r="C227" s="7">
        <f>IF(C226&gt;0,C226+1,IF(A227='Berekening Huurwaarborg'!$C$6,1,0))</f>
        <v>196</v>
      </c>
      <c r="D227" s="7">
        <f>IF(A227='Berekening Huurwaarborg'!$C$8,1,0)</f>
        <v>0</v>
      </c>
      <c r="E227" s="8">
        <f>IF(C227&gt;0,IF(C227=1,'Berekening Huurwaarborg'!$B$4*B227/$M$3/100,H227*B227/$M$3/100),0)*IF(AND(C227=1,D227&lt;&gt;1),'Berekening Huurwaarborg'!$F$6,IF(D227=1,'Berekening Huurwaarborg'!$F$8,1))</f>
        <v>-1.592271436060521E-2</v>
      </c>
      <c r="F227" s="12">
        <f>IF(C227=1,'Berekening Huurwaarborg'!$B$4+E227,IF(C227&gt;1,F226+E227,F226))</f>
        <v>1910.6779551295433</v>
      </c>
      <c r="G227" s="9">
        <v>8</v>
      </c>
      <c r="H227" s="11">
        <f>IF(C227=1,'Berekening Huurwaarborg'!$B$4,IF(G227=1,F226,H226))</f>
        <v>1910.7257232726251</v>
      </c>
      <c r="I227" s="30">
        <f t="shared" si="13"/>
        <v>44409</v>
      </c>
      <c r="J227" s="30">
        <f t="shared" si="14"/>
        <v>44439</v>
      </c>
    </row>
    <row r="228" spans="1:10" x14ac:dyDescent="0.25">
      <c r="A228" s="37" t="s">
        <v>241</v>
      </c>
      <c r="B228" s="38">
        <v>-0.01</v>
      </c>
      <c r="C228" s="7">
        <f>IF(C227&gt;0,C227+1,IF(A228='Berekening Huurwaarborg'!$C$6,1,0))</f>
        <v>197</v>
      </c>
      <c r="D228" s="7">
        <f>IF(A228='Berekening Huurwaarborg'!$C$8,1,0)</f>
        <v>0</v>
      </c>
      <c r="E228" s="8">
        <f>IF(C228&gt;0,IF(C228=1,'Berekening Huurwaarborg'!$B$4*B228/$M$3/100,H228*B228/$M$3/100),0)*IF(AND(C228=1,D228&lt;&gt;1),'Berekening Huurwaarborg'!$F$6,IF(D228=1,'Berekening Huurwaarborg'!$F$8,1))</f>
        <v>-1.592271436060521E-2</v>
      </c>
      <c r="F228" s="12">
        <f>IF(C228=1,'Berekening Huurwaarborg'!$B$4+E228,IF(C228&gt;1,F227+E228,F227))</f>
        <v>1910.6620324151827</v>
      </c>
      <c r="G228" s="9">
        <v>9</v>
      </c>
      <c r="H228" s="11">
        <f>IF(C228=1,'Berekening Huurwaarborg'!$B$4,IF(G228=1,F227,H227))</f>
        <v>1910.7257232726251</v>
      </c>
      <c r="I228" s="30">
        <f t="shared" si="13"/>
        <v>44440</v>
      </c>
      <c r="J228" s="30">
        <f t="shared" si="14"/>
        <v>44469</v>
      </c>
    </row>
    <row r="229" spans="1:10" x14ac:dyDescent="0.25">
      <c r="A229" s="37" t="s">
        <v>242</v>
      </c>
      <c r="B229" s="38">
        <v>-0.01</v>
      </c>
      <c r="C229" s="7">
        <f>IF(C228&gt;0,C228+1,IF(A229='Berekening Huurwaarborg'!$C$6,1,0))</f>
        <v>198</v>
      </c>
      <c r="D229" s="7">
        <f>IF(A229='Berekening Huurwaarborg'!$C$8,1,0)</f>
        <v>0</v>
      </c>
      <c r="E229" s="8">
        <f>IF(C229&gt;0,IF(C229=1,'Berekening Huurwaarborg'!$B$4*B229/$M$3/100,H229*B229/$M$3/100),0)*IF(AND(C229=1,D229&lt;&gt;1),'Berekening Huurwaarborg'!$F$6,IF(D229=1,'Berekening Huurwaarborg'!$F$8,1))</f>
        <v>-1.592271436060521E-2</v>
      </c>
      <c r="F229" s="12">
        <f>IF(C229=1,'Berekening Huurwaarborg'!$B$4+E229,IF(C229&gt;1,F228+E229,F228))</f>
        <v>1910.6461097008221</v>
      </c>
      <c r="G229" s="9">
        <v>10</v>
      </c>
      <c r="H229" s="11">
        <f>IF(C229=1,'Berekening Huurwaarborg'!$B$4,IF(G229=1,F228,H228))</f>
        <v>1910.7257232726251</v>
      </c>
      <c r="I229" s="30">
        <f t="shared" si="13"/>
        <v>44470</v>
      </c>
      <c r="J229" s="30">
        <f t="shared" si="14"/>
        <v>44500</v>
      </c>
    </row>
    <row r="230" spans="1:10" x14ac:dyDescent="0.25">
      <c r="A230" s="37" t="s">
        <v>243</v>
      </c>
      <c r="B230" s="38">
        <v>-0.01</v>
      </c>
      <c r="C230" s="7">
        <f>IF(C229&gt;0,C229+1,IF(A230='Berekening Huurwaarborg'!$C$6,1,0))</f>
        <v>199</v>
      </c>
      <c r="D230" s="7">
        <f>IF(A230='Berekening Huurwaarborg'!$C$8,1,0)</f>
        <v>0</v>
      </c>
      <c r="E230" s="8">
        <f>IF(C230&gt;0,IF(C230=1,'Berekening Huurwaarborg'!$B$4*B230/$M$3/100,H230*B230/$M$3/100),0)*IF(AND(C230=1,D230&lt;&gt;1),'Berekening Huurwaarborg'!$F$6,IF(D230=1,'Berekening Huurwaarborg'!$F$8,1))</f>
        <v>-1.592271436060521E-2</v>
      </c>
      <c r="F230" s="12">
        <f>IF(C230=1,'Berekening Huurwaarborg'!$B$4+E230,IF(C230&gt;1,F229+E230,F229))</f>
        <v>1910.6301869864615</v>
      </c>
      <c r="G230" s="9">
        <v>11</v>
      </c>
      <c r="H230" s="11">
        <f>IF(C230=1,'Berekening Huurwaarborg'!$B$4,IF(G230=1,F229,H229))</f>
        <v>1910.7257232726251</v>
      </c>
      <c r="I230" s="30">
        <f t="shared" si="13"/>
        <v>44501</v>
      </c>
      <c r="J230" s="30">
        <f t="shared" si="14"/>
        <v>44530</v>
      </c>
    </row>
    <row r="231" spans="1:10" x14ac:dyDescent="0.25">
      <c r="A231" s="37" t="s">
        <v>244</v>
      </c>
      <c r="B231" s="38">
        <v>-0.01</v>
      </c>
      <c r="C231" s="7">
        <f>IF(C230&gt;0,C230+1,IF(A231='Berekening Huurwaarborg'!$C$6,1,0))</f>
        <v>200</v>
      </c>
      <c r="D231" s="7">
        <f>IF(A231='Berekening Huurwaarborg'!$C$8,1,0)</f>
        <v>0</v>
      </c>
      <c r="E231" s="8">
        <f>IF(C231&gt;0,IF(C231=1,'Berekening Huurwaarborg'!$B$4*B231/$M$3/100,H231*B231/$M$3/100),0)*IF(AND(C231=1,D231&lt;&gt;1),'Berekening Huurwaarborg'!$F$6,IF(D231=1,'Berekening Huurwaarborg'!$F$8,1))</f>
        <v>-1.592271436060521E-2</v>
      </c>
      <c r="F231" s="12">
        <f>IF(C231=1,'Berekening Huurwaarborg'!$B$4+E231,IF(C231&gt;1,F230+E231,F230))</f>
        <v>1910.6142642721009</v>
      </c>
      <c r="G231" s="9">
        <v>12</v>
      </c>
      <c r="H231" s="11">
        <f>IF(C231=1,'Berekening Huurwaarborg'!$B$4,IF(G231=1,F230,H230))</f>
        <v>1910.7257232726251</v>
      </c>
      <c r="I231" s="30">
        <f t="shared" si="13"/>
        <v>44531</v>
      </c>
      <c r="J231" s="30">
        <f t="shared" si="14"/>
        <v>44561</v>
      </c>
    </row>
    <row r="232" spans="1:10" x14ac:dyDescent="0.25">
      <c r="A232" s="37" t="s">
        <v>245</v>
      </c>
      <c r="B232" s="38">
        <v>-0.01</v>
      </c>
      <c r="C232" s="7">
        <f>IF(C231&gt;0,C231+1,IF(A232='Berekening Huurwaarborg'!$C$6,1,0))</f>
        <v>201</v>
      </c>
      <c r="D232" s="7">
        <f>IF(A232='Berekening Huurwaarborg'!$C$8,1,0)</f>
        <v>0</v>
      </c>
      <c r="E232" s="8">
        <f>IF(C232&gt;0,IF(C232=1,'Berekening Huurwaarborg'!$B$4*B232/$M$3/100,H232*B232/$M$3/100),0)*IF(AND(C232=1,D232&lt;&gt;1),'Berekening Huurwaarborg'!$F$6,IF(D232=1,'Berekening Huurwaarborg'!$F$8,1))</f>
        <v>-1.5921785535600839E-2</v>
      </c>
      <c r="F232" s="12">
        <f>IF(C232=1,'Berekening Huurwaarborg'!$B$4+E232,IF(C232&gt;1,F231+E232,F231))</f>
        <v>1910.5983424865653</v>
      </c>
      <c r="G232" s="9">
        <v>1</v>
      </c>
      <c r="H232" s="11">
        <f>IF(C232=1,'Berekening Huurwaarborg'!$B$4,IF(G232=1,F231,H231))</f>
        <v>1910.6142642721009</v>
      </c>
      <c r="I232" s="30">
        <f t="shared" si="13"/>
        <v>44562</v>
      </c>
      <c r="J232" s="30">
        <f t="shared" si="14"/>
        <v>44592</v>
      </c>
    </row>
    <row r="233" spans="1:10" x14ac:dyDescent="0.25">
      <c r="A233" s="37" t="s">
        <v>246</v>
      </c>
      <c r="B233" s="38">
        <v>-0.01</v>
      </c>
      <c r="C233" s="7">
        <f>IF(C232&gt;0,C232+1,IF(A233='Berekening Huurwaarborg'!$C$6,1,0))</f>
        <v>202</v>
      </c>
      <c r="D233" s="7">
        <f>IF(A233='Berekening Huurwaarborg'!$C$8,1,0)</f>
        <v>0</v>
      </c>
      <c r="E233" s="8">
        <f>IF(C233&gt;0,IF(C233=1,'Berekening Huurwaarborg'!$B$4*B233/$M$3/100,H233*B233/$M$3/100),0)*IF(AND(C233=1,D233&lt;&gt;1),'Berekening Huurwaarborg'!$F$6,IF(D233=1,'Berekening Huurwaarborg'!$F$8,1))</f>
        <v>-1.5921785535600839E-2</v>
      </c>
      <c r="F233" s="12">
        <f>IF(C233=1,'Berekening Huurwaarborg'!$B$4+E233,IF(C233&gt;1,F232+E233,F232))</f>
        <v>1910.5824207010298</v>
      </c>
      <c r="G233" s="9">
        <v>2</v>
      </c>
      <c r="H233" s="11">
        <f>IF(C233=1,'Berekening Huurwaarborg'!$B$4,IF(G233=1,F232,H232))</f>
        <v>1910.6142642721009</v>
      </c>
      <c r="I233" s="30">
        <f t="shared" si="13"/>
        <v>44593</v>
      </c>
      <c r="J233" s="30">
        <f t="shared" si="14"/>
        <v>44620</v>
      </c>
    </row>
    <row r="234" spans="1:10" x14ac:dyDescent="0.25">
      <c r="A234" s="37" t="s">
        <v>247</v>
      </c>
      <c r="B234" s="38">
        <v>-0.01</v>
      </c>
      <c r="C234" s="7">
        <f>IF(C233&gt;0,C233+1,IF(A234='Berekening Huurwaarborg'!$C$6,1,0))</f>
        <v>203</v>
      </c>
      <c r="D234" s="7">
        <f>IF(A234='Berekening Huurwaarborg'!$C$8,1,0)</f>
        <v>0</v>
      </c>
      <c r="E234" s="8">
        <f>IF(C234&gt;0,IF(C234=1,'Berekening Huurwaarborg'!$B$4*B234/$M$3/100,H234*B234/$M$3/100),0)*IF(AND(C234=1,D234&lt;&gt;1),'Berekening Huurwaarborg'!$F$6,IF(D234=1,'Berekening Huurwaarborg'!$F$8,1))</f>
        <v>-1.5921785535600839E-2</v>
      </c>
      <c r="F234" s="12">
        <f>IF(C234=1,'Berekening Huurwaarborg'!$B$4+E234,IF(C234&gt;1,F233+E234,F233))</f>
        <v>1910.5664989154943</v>
      </c>
      <c r="G234" s="9">
        <v>3</v>
      </c>
      <c r="H234" s="11">
        <f>IF(C234=1,'Berekening Huurwaarborg'!$B$4,IF(G234=1,F233,H233))</f>
        <v>1910.6142642721009</v>
      </c>
      <c r="I234" s="30">
        <f t="shared" si="13"/>
        <v>44621</v>
      </c>
      <c r="J234" s="30">
        <f t="shared" si="14"/>
        <v>44651</v>
      </c>
    </row>
    <row r="235" spans="1:10" x14ac:dyDescent="0.25">
      <c r="A235" s="37" t="s">
        <v>248</v>
      </c>
      <c r="B235" s="38">
        <v>-0.01</v>
      </c>
      <c r="C235" s="7">
        <f>IF(C234&gt;0,C234+1,IF(A235='Berekening Huurwaarborg'!$C$6,1,0))</f>
        <v>204</v>
      </c>
      <c r="D235" s="7">
        <f>IF(A235='Berekening Huurwaarborg'!$C$8,1,0)</f>
        <v>0</v>
      </c>
      <c r="E235" s="8">
        <f>IF(C235&gt;0,IF(C235=1,'Berekening Huurwaarborg'!$B$4*B235/$M$3/100,H235*B235/$M$3/100),0)*IF(AND(C235=1,D235&lt;&gt;1),'Berekening Huurwaarborg'!$F$6,IF(D235=1,'Berekening Huurwaarborg'!$F$8,1))</f>
        <v>-1.5921785535600839E-2</v>
      </c>
      <c r="F235" s="12">
        <f>IF(C235=1,'Berekening Huurwaarborg'!$B$4+E235,IF(C235&gt;1,F234+E235,F234))</f>
        <v>1910.5505771299588</v>
      </c>
      <c r="G235" s="9">
        <v>4</v>
      </c>
      <c r="H235" s="11">
        <f>IF(C235=1,'Berekening Huurwaarborg'!$B$4,IF(G235=1,F234,H234))</f>
        <v>1910.6142642721009</v>
      </c>
      <c r="I235" s="30">
        <f t="shared" si="13"/>
        <v>44652</v>
      </c>
      <c r="J235" s="30">
        <f t="shared" si="14"/>
        <v>44681</v>
      </c>
    </row>
    <row r="236" spans="1:10" x14ac:dyDescent="0.25">
      <c r="A236" s="37" t="s">
        <v>249</v>
      </c>
      <c r="B236" s="38">
        <v>-0.01</v>
      </c>
      <c r="C236" s="7">
        <f>IF(C235&gt;0,C235+1,IF(A236='Berekening Huurwaarborg'!$C$6,1,0))</f>
        <v>205</v>
      </c>
      <c r="D236" s="7">
        <f>IF(A236='Berekening Huurwaarborg'!$C$8,1,0)</f>
        <v>0</v>
      </c>
      <c r="E236" s="8">
        <f>IF(C236&gt;0,IF(C236=1,'Berekening Huurwaarborg'!$B$4*B236/$M$3/100,H236*B236/$M$3/100),0)*IF(AND(C236=1,D236&lt;&gt;1),'Berekening Huurwaarborg'!$F$6,IF(D236=1,'Berekening Huurwaarborg'!$F$8,1))</f>
        <v>-1.5921785535600839E-2</v>
      </c>
      <c r="F236" s="12">
        <f>IF(C236=1,'Berekening Huurwaarborg'!$B$4+E236,IF(C236&gt;1,F235+E236,F235))</f>
        <v>1910.5346553444233</v>
      </c>
      <c r="G236" s="9">
        <v>5</v>
      </c>
      <c r="H236" s="11">
        <f>IF(C236=1,'Berekening Huurwaarborg'!$B$4,IF(G236=1,F235,H235))</f>
        <v>1910.6142642721009</v>
      </c>
      <c r="I236" s="30">
        <f t="shared" si="13"/>
        <v>44682</v>
      </c>
      <c r="J236" s="30">
        <f t="shared" si="14"/>
        <v>44712</v>
      </c>
    </row>
    <row r="237" spans="1:10" x14ac:dyDescent="0.25">
      <c r="A237" s="37" t="s">
        <v>250</v>
      </c>
      <c r="B237" s="38">
        <v>-0.01</v>
      </c>
      <c r="C237" s="7">
        <f>IF(C236&gt;0,C236+1,IF(A237='Berekening Huurwaarborg'!$C$6,1,0))</f>
        <v>206</v>
      </c>
      <c r="D237" s="7">
        <f>IF(A237='Berekening Huurwaarborg'!$C$8,1,0)</f>
        <v>0</v>
      </c>
      <c r="E237" s="8">
        <f>IF(C237&gt;0,IF(C237=1,'Berekening Huurwaarborg'!$B$4*B237/$M$3/100,H237*B237/$M$3/100),0)*IF(AND(C237=1,D237&lt;&gt;1),'Berekening Huurwaarborg'!$F$6,IF(D237=1,'Berekening Huurwaarborg'!$F$8,1))</f>
        <v>-1.5921785535600839E-2</v>
      </c>
      <c r="F237" s="12">
        <f>IF(C237=1,'Berekening Huurwaarborg'!$B$4+E237,IF(C237&gt;1,F236+E237,F236))</f>
        <v>1910.5187335588878</v>
      </c>
      <c r="G237" s="9">
        <v>6</v>
      </c>
      <c r="H237" s="11">
        <f>IF(C237=1,'Berekening Huurwaarborg'!$B$4,IF(G237=1,F236,H236))</f>
        <v>1910.6142642721009</v>
      </c>
      <c r="I237" s="30">
        <f t="shared" si="13"/>
        <v>44713</v>
      </c>
      <c r="J237" s="30">
        <f t="shared" si="14"/>
        <v>44742</v>
      </c>
    </row>
    <row r="238" spans="1:10" x14ac:dyDescent="0.25">
      <c r="A238" s="37" t="s">
        <v>251</v>
      </c>
      <c r="B238" s="38">
        <v>-0.01</v>
      </c>
      <c r="C238" s="7">
        <f>IF(C237&gt;0,C237+1,IF(A238='Berekening Huurwaarborg'!$C$6,1,0))</f>
        <v>207</v>
      </c>
      <c r="D238" s="7">
        <f>IF(A238='Berekening Huurwaarborg'!$C$8,1,0)</f>
        <v>0</v>
      </c>
      <c r="E238" s="8">
        <f>IF(C238&gt;0,IF(C238=1,'Berekening Huurwaarborg'!$B$4*B238/$M$3/100,H238*B238/$M$3/100),0)*IF(AND(C238=1,D238&lt;&gt;1),'Berekening Huurwaarborg'!$F$6,IF(D238=1,'Berekening Huurwaarborg'!$F$8,1))</f>
        <v>-1.5921785535600839E-2</v>
      </c>
      <c r="F238" s="12">
        <f>IF(C238=1,'Berekening Huurwaarborg'!$B$4+E238,IF(C238&gt;1,F237+E238,F237))</f>
        <v>1910.5028117733523</v>
      </c>
      <c r="G238" s="9">
        <v>7</v>
      </c>
      <c r="H238" s="11">
        <f>IF(C238=1,'Berekening Huurwaarborg'!$B$4,IF(G238=1,F237,H237))</f>
        <v>1910.6142642721009</v>
      </c>
      <c r="I238" s="30">
        <f t="shared" si="13"/>
        <v>44743</v>
      </c>
      <c r="J238" s="30">
        <f t="shared" si="14"/>
        <v>44773</v>
      </c>
    </row>
    <row r="239" spans="1:10" x14ac:dyDescent="0.25">
      <c r="A239" s="37" t="s">
        <v>252</v>
      </c>
      <c r="B239" s="38">
        <v>0</v>
      </c>
      <c r="C239" s="7">
        <f>IF(C238&gt;0,C238+1,IF(A239='Berekening Huurwaarborg'!$C$6,1,0))</f>
        <v>208</v>
      </c>
      <c r="D239" s="7">
        <f>IF(A239='Berekening Huurwaarborg'!$C$8,1,0)</f>
        <v>0</v>
      </c>
      <c r="E239" s="8">
        <f>IF(C239&gt;0,IF(C239=1,'Berekening Huurwaarborg'!$B$4*B239/$M$3/100,H239*B239/$M$3/100),0)*IF(AND(C239=1,D239&lt;&gt;1),'Berekening Huurwaarborg'!$F$6,IF(D239=1,'Berekening Huurwaarborg'!$F$8,1))</f>
        <v>0</v>
      </c>
      <c r="F239" s="12">
        <f>IF(C239=1,'Berekening Huurwaarborg'!$B$4+E239,IF(C239&gt;1,F238+E239,F238))</f>
        <v>1910.5028117733523</v>
      </c>
      <c r="G239" s="9">
        <v>8</v>
      </c>
      <c r="H239" s="11">
        <f>IF(C239=1,'Berekening Huurwaarborg'!$B$4,IF(G239=1,F238,H238))</f>
        <v>1910.6142642721009</v>
      </c>
      <c r="I239" s="30">
        <f t="shared" si="13"/>
        <v>44774</v>
      </c>
      <c r="J239" s="30">
        <f t="shared" si="14"/>
        <v>44804</v>
      </c>
    </row>
    <row r="240" spans="1:10" x14ac:dyDescent="0.25">
      <c r="A240" s="37" t="s">
        <v>253</v>
      </c>
      <c r="B240" s="38">
        <v>0.01</v>
      </c>
      <c r="C240" s="7">
        <f>IF(C239&gt;0,C239+1,IF(A240='Berekening Huurwaarborg'!$C$6,1,0))</f>
        <v>209</v>
      </c>
      <c r="D240" s="7">
        <f>IF(A240='Berekening Huurwaarborg'!$C$8,1,0)</f>
        <v>0</v>
      </c>
      <c r="E240" s="8">
        <f>IF(C240&gt;0,IF(C240=1,'Berekening Huurwaarborg'!$B$4*B240/$M$3/100,H240*B240/$M$3/100),0)*IF(AND(C240=1,D240&lt;&gt;1),'Berekening Huurwaarborg'!$F$6,IF(D240=1,'Berekening Huurwaarborg'!$F$8,1))</f>
        <v>1.5921785535600839E-2</v>
      </c>
      <c r="F240" s="12">
        <f>IF(C240=1,'Berekening Huurwaarborg'!$B$4+E240,IF(C240&gt;1,F239+E240,F239))</f>
        <v>1910.5187335588878</v>
      </c>
      <c r="G240" s="9">
        <v>9</v>
      </c>
      <c r="H240" s="11">
        <f>IF(C240=1,'Berekening Huurwaarborg'!$B$4,IF(G240=1,F239,H239))</f>
        <v>1910.6142642721009</v>
      </c>
      <c r="I240" s="30">
        <f t="shared" si="13"/>
        <v>44805</v>
      </c>
      <c r="J240" s="30">
        <f t="shared" si="14"/>
        <v>44834</v>
      </c>
    </row>
    <row r="241" spans="1:10" x14ac:dyDescent="0.25">
      <c r="A241" s="37" t="s">
        <v>254</v>
      </c>
      <c r="B241" s="38">
        <v>0.01</v>
      </c>
      <c r="C241" s="7">
        <f>IF(C240&gt;0,C240+1,IF(A241='Berekening Huurwaarborg'!$C$6,1,0))</f>
        <v>210</v>
      </c>
      <c r="D241" s="7">
        <f>IF(A241='Berekening Huurwaarborg'!$C$8,1,0)</f>
        <v>0</v>
      </c>
      <c r="E241" s="8">
        <f>IF(C241&gt;0,IF(C241=1,'Berekening Huurwaarborg'!$B$4*B241/$M$3/100,H241*B241/$M$3/100),0)*IF(AND(C241=1,D241&lt;&gt;1),'Berekening Huurwaarborg'!$F$6,IF(D241=1,'Berekening Huurwaarborg'!$F$8,1))</f>
        <v>1.5921785535600839E-2</v>
      </c>
      <c r="F241" s="12">
        <f>IF(C241=1,'Berekening Huurwaarborg'!$B$4+E241,IF(C241&gt;1,F240+E241,F240))</f>
        <v>1910.5346553444233</v>
      </c>
      <c r="G241" s="9">
        <v>10</v>
      </c>
      <c r="H241" s="11">
        <f>IF(C241=1,'Berekening Huurwaarborg'!$B$4,IF(G241=1,F240,H240))</f>
        <v>1910.6142642721009</v>
      </c>
      <c r="I241" s="30">
        <f t="shared" si="13"/>
        <v>44835</v>
      </c>
      <c r="J241" s="30">
        <f t="shared" si="14"/>
        <v>44865</v>
      </c>
    </row>
    <row r="242" spans="1:10" x14ac:dyDescent="0.25">
      <c r="A242" s="37" t="s">
        <v>255</v>
      </c>
      <c r="B242" s="38">
        <v>0.04</v>
      </c>
      <c r="C242" s="7">
        <f>IF(C241&gt;0,C241+1,IF(A242='Berekening Huurwaarborg'!$C$6,1,0))</f>
        <v>211</v>
      </c>
      <c r="D242" s="7">
        <f>IF(A242='Berekening Huurwaarborg'!$C$8,1,0)</f>
        <v>0</v>
      </c>
      <c r="E242" s="8">
        <f>IF(C242&gt;0,IF(C242=1,'Berekening Huurwaarborg'!$B$4*B242/$M$3/100,H242*B242/$M$3/100),0)*IF(AND(C242=1,D242&lt;&gt;1),'Berekening Huurwaarborg'!$F$6,IF(D242=1,'Berekening Huurwaarborg'!$F$8,1))</f>
        <v>6.3687142142403355E-2</v>
      </c>
      <c r="F242" s="12">
        <f>IF(C242=1,'Berekening Huurwaarborg'!$B$4+E242,IF(C242&gt;1,F241+E242,F241))</f>
        <v>1910.5983424865658</v>
      </c>
      <c r="G242" s="9">
        <v>11</v>
      </c>
      <c r="H242" s="11">
        <f>IF(C242=1,'Berekening Huurwaarborg'!$B$4,IF(G242=1,F241,H241))</f>
        <v>1910.6142642721009</v>
      </c>
      <c r="I242" s="30">
        <f t="shared" si="13"/>
        <v>44866</v>
      </c>
      <c r="J242" s="30">
        <f t="shared" si="14"/>
        <v>44895</v>
      </c>
    </row>
    <row r="243" spans="1:10" x14ac:dyDescent="0.25">
      <c r="A243" s="37" t="s">
        <v>256</v>
      </c>
      <c r="B243" s="38">
        <v>0.04</v>
      </c>
      <c r="C243" s="7">
        <f>IF(C242&gt;0,C242+1,IF(A243='Berekening Huurwaarborg'!$C$6,1,0))</f>
        <v>212</v>
      </c>
      <c r="D243" s="7">
        <f>IF(A243='Berekening Huurwaarborg'!$C$8,1,0)</f>
        <v>0</v>
      </c>
      <c r="E243" s="8">
        <f>IF(C243&gt;0,IF(C243=1,'Berekening Huurwaarborg'!$B$4*B243/$M$3/100,H243*B243/$M$3/100),0)*IF(AND(C243=1,D243&lt;&gt;1),'Berekening Huurwaarborg'!$F$6,IF(D243=1,'Berekening Huurwaarborg'!$F$8,1))</f>
        <v>6.3687142142403355E-2</v>
      </c>
      <c r="F243" s="12">
        <f>IF(C243=1,'Berekening Huurwaarborg'!$B$4+E243,IF(C243&gt;1,F242+E243,F242))</f>
        <v>1910.6620296287083</v>
      </c>
      <c r="G243" s="9">
        <v>12</v>
      </c>
      <c r="H243" s="11">
        <f>IF(C243=1,'Berekening Huurwaarborg'!$B$4,IF(G243=1,F242,H242))</f>
        <v>1910.6142642721009</v>
      </c>
      <c r="I243" s="30">
        <f t="shared" si="13"/>
        <v>44896</v>
      </c>
      <c r="J243" s="30">
        <f t="shared" si="14"/>
        <v>44926</v>
      </c>
    </row>
    <row r="244" spans="1:10" x14ac:dyDescent="0.25">
      <c r="A244" s="37" t="s">
        <v>257</v>
      </c>
      <c r="B244" s="38">
        <v>0.05</v>
      </c>
      <c r="C244" s="7">
        <f>IF(C243&gt;0,C243+1,IF(A244='Berekening Huurwaarborg'!$C$6,1,0))</f>
        <v>213</v>
      </c>
      <c r="D244" s="7">
        <f>IF(A244='Berekening Huurwaarborg'!$C$8,1,0)</f>
        <v>0</v>
      </c>
      <c r="E244" s="8">
        <f>IF(C244&gt;0,IF(C244=1,'Berekening Huurwaarborg'!$B$4*B244/$M$3/100,H244*B244/$M$3/100),0)*IF(AND(C244=1,D244&lt;&gt;1),'Berekening Huurwaarborg'!$F$6,IF(D244=1,'Berekening Huurwaarborg'!$F$8,1))</f>
        <v>7.9610917901196177E-2</v>
      </c>
      <c r="F244" s="12">
        <f>IF(C244=1,'Berekening Huurwaarborg'!$B$4+E244,IF(C244&gt;1,F243+E244,F243))</f>
        <v>1910.7416405466095</v>
      </c>
      <c r="G244" s="9">
        <v>1</v>
      </c>
      <c r="H244" s="11">
        <f>IF(C244=1,'Berekening Huurwaarborg'!$B$4,IF(G244=1,F243,H243))</f>
        <v>1910.6620296287083</v>
      </c>
      <c r="I244" s="30">
        <f t="shared" ref="I244:I256" si="15">DATE(LEFT(A244,4),RIGHT(A244,LEN(A244)-5),1)</f>
        <v>44927</v>
      </c>
      <c r="J244" s="30">
        <f t="shared" ref="J244:J256" si="16">EOMONTH(I244,0)</f>
        <v>44957</v>
      </c>
    </row>
    <row r="245" spans="1:10" x14ac:dyDescent="0.25">
      <c r="A245" s="37" t="s">
        <v>258</v>
      </c>
      <c r="B245" s="38">
        <v>0.05</v>
      </c>
      <c r="C245" s="7">
        <f>IF(C244&gt;0,C244+1,IF(A245='Berekening Huurwaarborg'!$C$6,1,0))</f>
        <v>214</v>
      </c>
      <c r="D245" s="7">
        <f>IF(A245='Berekening Huurwaarborg'!$C$8,1,0)</f>
        <v>0</v>
      </c>
      <c r="E245" s="8">
        <f>IF(C245&gt;0,IF(C245=1,'Berekening Huurwaarborg'!$B$4*B245/$M$3/100,H245*B245/$M$3/100),0)*IF(AND(C245=1,D245&lt;&gt;1),'Berekening Huurwaarborg'!$F$6,IF(D245=1,'Berekening Huurwaarborg'!$F$8,1))</f>
        <v>7.9610917901196177E-2</v>
      </c>
      <c r="F245" s="12">
        <f>IF(C245=1,'Berekening Huurwaarborg'!$B$4+E245,IF(C245&gt;1,F244+E245,F244))</f>
        <v>1910.8212514645106</v>
      </c>
      <c r="G245" s="9">
        <v>2</v>
      </c>
      <c r="H245" s="11">
        <f>IF(C245=1,'Berekening Huurwaarborg'!$B$4,IF(G245=1,F244,H244))</f>
        <v>1910.6620296287083</v>
      </c>
      <c r="I245" s="30">
        <f t="shared" si="15"/>
        <v>44958</v>
      </c>
      <c r="J245" s="30">
        <f t="shared" si="16"/>
        <v>44985</v>
      </c>
    </row>
    <row r="246" spans="1:10" x14ac:dyDescent="0.25">
      <c r="A246" s="37" t="s">
        <v>259</v>
      </c>
      <c r="B246" s="38">
        <v>0.06</v>
      </c>
      <c r="C246" s="7">
        <f>IF(C245&gt;0,C245+1,IF(A246='Berekening Huurwaarborg'!$C$6,1,0))</f>
        <v>215</v>
      </c>
      <c r="D246" s="7">
        <f>IF(A246='Berekening Huurwaarborg'!$C$8,1,0)</f>
        <v>0</v>
      </c>
      <c r="E246" s="8">
        <f>IF(C246&gt;0,IF(C246=1,'Berekening Huurwaarborg'!$B$4*B246/$M$3/100,H246*B246/$M$3/100),0)*IF(AND(C246=1,D246&lt;&gt;1),'Berekening Huurwaarborg'!$F$6,IF(D246=1,'Berekening Huurwaarborg'!$F$8,1))</f>
        <v>9.5533101481435415E-2</v>
      </c>
      <c r="F246" s="12">
        <f>IF(C246=1,'Berekening Huurwaarborg'!$B$4+E246,IF(C246&gt;1,F245+E246,F245))</f>
        <v>1910.916784565992</v>
      </c>
      <c r="G246" s="9">
        <v>3</v>
      </c>
      <c r="H246" s="11">
        <f>IF(C246=1,'Berekening Huurwaarborg'!$B$4,IF(G246=1,F245,H245))</f>
        <v>1910.6620296287083</v>
      </c>
      <c r="I246" s="30">
        <f t="shared" si="15"/>
        <v>44986</v>
      </c>
      <c r="J246" s="30">
        <f t="shared" si="16"/>
        <v>45016</v>
      </c>
    </row>
    <row r="247" spans="1:10" x14ac:dyDescent="0.25">
      <c r="A247" s="37" t="s">
        <v>260</v>
      </c>
      <c r="B247" s="38">
        <v>7.0000000000000007E-2</v>
      </c>
      <c r="C247" s="7">
        <f>IF(C246&gt;0,C246+1,IF(A247='Berekening Huurwaarborg'!$C$6,1,0))</f>
        <v>216</v>
      </c>
      <c r="D247" s="7">
        <f>IF(A247='Berekening Huurwaarborg'!$C$8,1,0)</f>
        <v>0</v>
      </c>
      <c r="E247" s="8">
        <f>IF(C247&gt;0,IF(C247=1,'Berekening Huurwaarborg'!$B$4*B247/$M$3/100,H247*B247/$M$3/100),0)*IF(AND(C247=1,D247&lt;&gt;1),'Berekening Huurwaarborg'!$F$6,IF(D247=1,'Berekening Huurwaarborg'!$F$8,1))</f>
        <v>0.11145528506167465</v>
      </c>
      <c r="F247" s="12">
        <f>IF(C247=1,'Berekening Huurwaarborg'!$B$4+E247,IF(C247&gt;1,F246+E247,F246))</f>
        <v>1911.0282398510537</v>
      </c>
      <c r="G247" s="9">
        <v>4</v>
      </c>
      <c r="H247" s="11">
        <f>IF(C247=1,'Berekening Huurwaarborg'!$B$4,IF(G247=1,F246,H246))</f>
        <v>1910.6620296287083</v>
      </c>
      <c r="I247" s="30">
        <f t="shared" si="15"/>
        <v>45017</v>
      </c>
      <c r="J247" s="30">
        <f t="shared" si="16"/>
        <v>45046</v>
      </c>
    </row>
    <row r="248" spans="1:10" x14ac:dyDescent="0.25">
      <c r="A248" s="37" t="s">
        <v>261</v>
      </c>
      <c r="B248" s="38">
        <v>7.0000000000000007E-2</v>
      </c>
      <c r="C248" s="7">
        <f>IF(C247&gt;0,C247+1,IF(A248='Berekening Huurwaarborg'!$C$6,1,0))</f>
        <v>217</v>
      </c>
      <c r="D248" s="7">
        <f>IF(A248='Berekening Huurwaarborg'!$C$8,1,0)</f>
        <v>0</v>
      </c>
      <c r="E248" s="8">
        <f>IF(C248&gt;0,IF(C248=1,'Berekening Huurwaarborg'!$B$4*B248/$M$3/100,H248*B248/$M$3/100),0)*IF(AND(C248=1,D248&lt;&gt;1),'Berekening Huurwaarborg'!$F$6,IF(D248=1,'Berekening Huurwaarborg'!$F$8,1))</f>
        <v>0.11145528506167465</v>
      </c>
      <c r="F248" s="12">
        <f>IF(C248=1,'Berekening Huurwaarborg'!$B$4+E248,IF(C248&gt;1,F247+E248,F247))</f>
        <v>1911.1396951361155</v>
      </c>
      <c r="G248" s="9">
        <v>5</v>
      </c>
      <c r="H248" s="11">
        <f>IF(C248=1,'Berekening Huurwaarborg'!$B$4,IF(G248=1,F247,H247))</f>
        <v>1910.6620296287083</v>
      </c>
      <c r="I248" s="30">
        <f t="shared" si="15"/>
        <v>45047</v>
      </c>
      <c r="J248" s="30">
        <f t="shared" si="16"/>
        <v>45077</v>
      </c>
    </row>
    <row r="249" spans="1:10" x14ac:dyDescent="0.25">
      <c r="A249" s="37" t="s">
        <v>262</v>
      </c>
      <c r="B249" s="38">
        <v>7.0000000000000007E-2</v>
      </c>
      <c r="C249" s="7">
        <f>IF(C248&gt;0,C248+1,IF(A249='Berekening Huurwaarborg'!$C$6,1,0))</f>
        <v>218</v>
      </c>
      <c r="D249" s="7">
        <f>IF(A249='Berekening Huurwaarborg'!$C$8,1,0)</f>
        <v>0</v>
      </c>
      <c r="E249" s="8">
        <f>IF(C249&gt;0,IF(C249=1,'Berekening Huurwaarborg'!$B$4*B249/$M$3/100,H249*B249/$M$3/100),0)*IF(AND(C249=1,D249&lt;&gt;1),'Berekening Huurwaarborg'!$F$6,IF(D249=1,'Berekening Huurwaarborg'!$F$8,1))</f>
        <v>0.11145528506167465</v>
      </c>
      <c r="F249" s="12">
        <f>IF(C249=1,'Berekening Huurwaarborg'!$B$4+E249,IF(C249&gt;1,F248+E249,F248))</f>
        <v>1911.2511504211773</v>
      </c>
      <c r="G249" s="9">
        <v>6</v>
      </c>
      <c r="H249" s="11">
        <f>IF(C249=1,'Berekening Huurwaarborg'!$B$4,IF(G249=1,F248,H248))</f>
        <v>1910.6620296287083</v>
      </c>
      <c r="I249" s="30">
        <f t="shared" si="15"/>
        <v>45078</v>
      </c>
      <c r="J249" s="30">
        <f t="shared" si="16"/>
        <v>45107</v>
      </c>
    </row>
    <row r="250" spans="1:10" x14ac:dyDescent="0.25">
      <c r="A250" s="37" t="s">
        <v>263</v>
      </c>
      <c r="B250" s="38">
        <v>0.08</v>
      </c>
      <c r="C250" s="7">
        <f>IF(C249&gt;0,C249+1,IF(A250='Berekening Huurwaarborg'!$C$6,1,0))</f>
        <v>219</v>
      </c>
      <c r="D250" s="7">
        <f>IF(A250='Berekening Huurwaarborg'!$C$8,1,0)</f>
        <v>0</v>
      </c>
      <c r="E250" s="8">
        <f>IF(C250&gt;0,IF(C250=1,'Berekening Huurwaarborg'!$B$4*B250/$M$3/100,H250*B250/$M$3/100),0)*IF(AND(C250=1,D250&lt;&gt;1),'Berekening Huurwaarborg'!$F$6,IF(D250=1,'Berekening Huurwaarborg'!$F$8,1))</f>
        <v>0.12737746864191388</v>
      </c>
      <c r="F250" s="12">
        <f>IF(C250=1,'Berekening Huurwaarborg'!$B$4+E250,IF(C250&gt;1,F249+E250,F249))</f>
        <v>1911.3785278898192</v>
      </c>
      <c r="G250" s="9">
        <v>7</v>
      </c>
      <c r="H250" s="11">
        <f>IF(C250=1,'Berekening Huurwaarborg'!$B$4,IF(G250=1,F249,H249))</f>
        <v>1910.6620296287083</v>
      </c>
      <c r="I250" s="30">
        <f t="shared" si="15"/>
        <v>45108</v>
      </c>
      <c r="J250" s="30">
        <f t="shared" si="16"/>
        <v>45138</v>
      </c>
    </row>
    <row r="251" spans="1:10" x14ac:dyDescent="0.25">
      <c r="A251" s="37" t="s">
        <v>264</v>
      </c>
      <c r="B251" s="38">
        <v>7.0000000000000007E-2</v>
      </c>
      <c r="C251" s="7">
        <f>IF(C250&gt;0,C250+1,IF(A251='Berekening Huurwaarborg'!$C$6,1,0))</f>
        <v>220</v>
      </c>
      <c r="D251" s="7">
        <f>IF(A251='Berekening Huurwaarborg'!$C$8,1,0)</f>
        <v>0</v>
      </c>
      <c r="E251" s="8">
        <f>IF(C251&gt;0,IF(C251=1,'Berekening Huurwaarborg'!$B$4*B251/$M$3/100,H251*B251/$M$3/100),0)*IF(AND(C251=1,D251&lt;&gt;1),'Berekening Huurwaarborg'!$F$6,IF(D251=1,'Berekening Huurwaarborg'!$F$8,1))</f>
        <v>0.11145528506167465</v>
      </c>
      <c r="F251" s="12">
        <f>IF(C251=1,'Berekening Huurwaarborg'!$B$4+E251,IF(C251&gt;1,F250+E251,F250))</f>
        <v>1911.489983174881</v>
      </c>
      <c r="G251" s="9">
        <v>8</v>
      </c>
      <c r="H251" s="11">
        <f>IF(C251=1,'Berekening Huurwaarborg'!$B$4,IF(G251=1,F250,H250))</f>
        <v>1910.6620296287083</v>
      </c>
      <c r="I251" s="30">
        <f t="shared" si="15"/>
        <v>45139</v>
      </c>
      <c r="J251" s="30">
        <f t="shared" si="16"/>
        <v>45169</v>
      </c>
    </row>
    <row r="252" spans="1:10" x14ac:dyDescent="0.25">
      <c r="A252" s="37" t="s">
        <v>265</v>
      </c>
      <c r="B252" s="38">
        <v>0.08</v>
      </c>
      <c r="C252" s="7">
        <f>IF(C251&gt;0,C251+1,IF(A252='Berekening Huurwaarborg'!$C$6,1,0))</f>
        <v>221</v>
      </c>
      <c r="D252" s="7">
        <f>IF(A252='Berekening Huurwaarborg'!$C$8,1,0)</f>
        <v>0</v>
      </c>
      <c r="E252" s="8">
        <f>IF(C252&gt;0,IF(C252=1,'Berekening Huurwaarborg'!$B$4*B252/$M$3/100,H252*B252/$M$3/100),0)*IF(AND(C252=1,D252&lt;&gt;1),'Berekening Huurwaarborg'!$F$6,IF(D252=1,'Berekening Huurwaarborg'!$F$8,1))</f>
        <v>0.12737746864191388</v>
      </c>
      <c r="F252" s="12">
        <f>IF(C252=1,'Berekening Huurwaarborg'!$B$4+E252,IF(C252&gt;1,F251+E252,F251))</f>
        <v>1911.6173606435229</v>
      </c>
      <c r="G252" s="9">
        <v>9</v>
      </c>
      <c r="H252" s="11">
        <f>IF(C252=1,'Berekening Huurwaarborg'!$B$4,IF(G252=1,F251,H251))</f>
        <v>1910.6620296287083</v>
      </c>
      <c r="I252" s="30">
        <f t="shared" si="15"/>
        <v>45170</v>
      </c>
      <c r="J252" s="30">
        <f t="shared" si="16"/>
        <v>45199</v>
      </c>
    </row>
    <row r="253" spans="1:10" x14ac:dyDescent="0.25">
      <c r="A253" s="37" t="s">
        <v>266</v>
      </c>
      <c r="B253" s="38">
        <v>7.0000000000000007E-2</v>
      </c>
      <c r="C253" s="7">
        <f>IF(C252&gt;0,C252+1,IF(A253='Berekening Huurwaarborg'!$C$6,1,0))</f>
        <v>222</v>
      </c>
      <c r="D253" s="7">
        <f>IF(A253='Berekening Huurwaarborg'!$C$8,1,0)</f>
        <v>0</v>
      </c>
      <c r="E253" s="8">
        <f>IF(C253&gt;0,IF(C253=1,'Berekening Huurwaarborg'!$B$4*B253/$M$3/100,H253*B253/$M$3/100),0)*IF(AND(C253=1,D253&lt;&gt;1),'Berekening Huurwaarborg'!$F$6,IF(D253=1,'Berekening Huurwaarborg'!$F$8,1))</f>
        <v>0.11145528506167465</v>
      </c>
      <c r="F253" s="12">
        <f>IF(C253=1,'Berekening Huurwaarborg'!$B$4+E253,IF(C253&gt;1,F252+E253,F252))</f>
        <v>1911.7288159285847</v>
      </c>
      <c r="G253" s="9">
        <v>10</v>
      </c>
      <c r="H253" s="11">
        <f>IF(C253=1,'Berekening Huurwaarborg'!$B$4,IF(G253=1,F252,H252))</f>
        <v>1910.6620296287083</v>
      </c>
      <c r="I253" s="30">
        <f t="shared" si="15"/>
        <v>45200</v>
      </c>
      <c r="J253" s="30">
        <f t="shared" si="16"/>
        <v>45230</v>
      </c>
    </row>
    <row r="254" spans="1:10" x14ac:dyDescent="0.25">
      <c r="A254" s="37" t="s">
        <v>267</v>
      </c>
      <c r="B254" s="38">
        <v>7.0000000000000007E-2</v>
      </c>
      <c r="C254" s="7">
        <f>IF(C253&gt;0,C253+1,IF(A254='Berekening Huurwaarborg'!$C$6,1,0))</f>
        <v>223</v>
      </c>
      <c r="D254" s="7">
        <f>IF(A254='Berekening Huurwaarborg'!$C$8,1,0)</f>
        <v>0</v>
      </c>
      <c r="E254" s="8">
        <f>IF(C254&gt;0,IF(C254=1,'Berekening Huurwaarborg'!$B$4*B254/$M$3/100,H254*B254/$M$3/100),0)*IF(AND(C254=1,D254&lt;&gt;1),'Berekening Huurwaarborg'!$F$6,IF(D254=1,'Berekening Huurwaarborg'!$F$8,1))</f>
        <v>0.11145528506167465</v>
      </c>
      <c r="F254" s="12">
        <f>IF(C254=1,'Berekening Huurwaarborg'!$B$4+E254,IF(C254&gt;1,F253+E254,F253))</f>
        <v>1911.8402712136465</v>
      </c>
      <c r="G254" s="9">
        <v>11</v>
      </c>
      <c r="H254" s="11">
        <f>IF(C254=1,'Berekening Huurwaarborg'!$B$4,IF(G254=1,F253,H253))</f>
        <v>1910.6620296287083</v>
      </c>
      <c r="I254" s="30">
        <f t="shared" si="15"/>
        <v>45231</v>
      </c>
      <c r="J254" s="30">
        <f t="shared" si="16"/>
        <v>45260</v>
      </c>
    </row>
    <row r="255" spans="1:10" x14ac:dyDescent="0.25">
      <c r="A255" s="37" t="s">
        <v>268</v>
      </c>
      <c r="B255" s="38">
        <v>7.0000000000000007E-2</v>
      </c>
      <c r="C255" s="7">
        <f>IF(C254&gt;0,C254+1,IF(A255='Berekening Huurwaarborg'!$C$6,1,0))</f>
        <v>224</v>
      </c>
      <c r="D255" s="7">
        <f>IF(A255='Berekening Huurwaarborg'!$C$8,1,0)</f>
        <v>0</v>
      </c>
      <c r="E255" s="8">
        <f>IF(C255&gt;0,IF(C255=1,'Berekening Huurwaarborg'!$B$4*B255/$M$3/100,H255*B255/$M$3/100),0)*IF(AND(C255=1,D255&lt;&gt;1),'Berekening Huurwaarborg'!$F$6,IF(D255=1,'Berekening Huurwaarborg'!$F$8,1))</f>
        <v>0.11145528506167465</v>
      </c>
      <c r="F255" s="12">
        <f>IF(C255=1,'Berekening Huurwaarborg'!$B$4+E255,IF(C255&gt;1,F254+E255,F254))</f>
        <v>1911.9517264987082</v>
      </c>
      <c r="G255" s="9">
        <v>12</v>
      </c>
      <c r="H255" s="11">
        <f>IF(C255=1,'Berekening Huurwaarborg'!$B$4,IF(G255=1,F254,H254))</f>
        <v>1910.6620296287083</v>
      </c>
      <c r="I255" s="30">
        <f t="shared" si="15"/>
        <v>45261</v>
      </c>
      <c r="J255" s="30">
        <f t="shared" si="16"/>
        <v>45291</v>
      </c>
    </row>
    <row r="256" spans="1:10" x14ac:dyDescent="0.25">
      <c r="A256" s="37" t="s">
        <v>269</v>
      </c>
      <c r="B256" s="38">
        <v>7.0000000000000007E-2</v>
      </c>
      <c r="C256" s="7">
        <f>IF(C255&gt;0,C255+1,IF(A256='Berekening Huurwaarborg'!$C$6,1,0))</f>
        <v>225</v>
      </c>
      <c r="D256" s="7">
        <f>IF(A256='Berekening Huurwaarborg'!$C$8,1,0)</f>
        <v>1</v>
      </c>
      <c r="E256" s="8">
        <f>IF(C256&gt;0,IF(C256=1,'Berekening Huurwaarborg'!$B$4*B256/$M$3/100,H256*B256/$M$3/100),0)*IF(AND(C256=1,D256&lt;&gt;1),'Berekening Huurwaarborg'!$F$6,IF(D256=1,'Berekening Huurwaarborg'!$F$8,1))</f>
        <v>7.1955172502639565E-3</v>
      </c>
      <c r="F256" s="12">
        <f>IF(C256=1,'Berekening Huurwaarborg'!$B$4+E256,IF(C256&gt;1,F255+E256,F255))</f>
        <v>1911.9589220159585</v>
      </c>
      <c r="G256" s="9">
        <v>1</v>
      </c>
      <c r="H256" s="11">
        <f>IF(C256=1,'Berekening Huurwaarborg'!$B$4,IF(G256=1,F255,H255))</f>
        <v>1911.9517264987082</v>
      </c>
      <c r="I256" s="30">
        <f t="shared" si="15"/>
        <v>45292</v>
      </c>
      <c r="J256" s="30">
        <f t="shared" si="16"/>
        <v>45322</v>
      </c>
    </row>
    <row r="257" spans="1:10" x14ac:dyDescent="0.25">
      <c r="A257" s="37" t="s">
        <v>270</v>
      </c>
      <c r="B257" s="38">
        <v>7.0000000000000007E-2</v>
      </c>
      <c r="C257" s="7">
        <f>IF(C256&gt;0,C256+1,IF(A257='Berekening Huurwaarborg'!$C$6,1,0))</f>
        <v>226</v>
      </c>
      <c r="D257" s="7">
        <f>IF(A257='Berekening Huurwaarborg'!$C$8,1,0)</f>
        <v>0</v>
      </c>
      <c r="E257" s="8">
        <f>IF(C257&gt;0,IF(C257=1,'Berekening Huurwaarborg'!$B$4*B257/$M$3/100,H257*B257/$M$3/100),0)*IF(AND(C257=1,D257&lt;&gt;1),'Berekening Huurwaarborg'!$F$6,IF(D257=1,'Berekening Huurwaarborg'!$F$8,1))</f>
        <v>0.11153051737909132</v>
      </c>
      <c r="F257" s="12">
        <f>IF(C257=1,'Berekening Huurwaarborg'!$B$4+E257,IF(C257&gt;1,F256+E257,F256))</f>
        <v>1912.0704525333376</v>
      </c>
      <c r="G257" s="9">
        <v>2</v>
      </c>
      <c r="H257" s="11">
        <f>IF(C257=1,'Berekening Huurwaarborg'!$B$4,IF(G257=1,F256,H256))</f>
        <v>1911.9517264987082</v>
      </c>
      <c r="I257" s="30">
        <f t="shared" ref="I257:I267" si="17">DATE(LEFT(A257,4),RIGHT(A257,LEN(A257)-5),1)</f>
        <v>45323</v>
      </c>
      <c r="J257" s="30">
        <f t="shared" ref="J257:J267" si="18">EOMONTH(I257,0)</f>
        <v>45351</v>
      </c>
    </row>
    <row r="258" spans="1:10" x14ac:dyDescent="0.25">
      <c r="A258" s="37" t="s">
        <v>271</v>
      </c>
      <c r="B258" s="38">
        <v>7.0000000000000007E-2</v>
      </c>
      <c r="C258" s="7">
        <f>IF(C257&gt;0,C257+1,IF(A258='Berekening Huurwaarborg'!$C$6,1,0))</f>
        <v>227</v>
      </c>
      <c r="D258" s="7">
        <f>IF(A258='Berekening Huurwaarborg'!$C$8,1,0)</f>
        <v>0</v>
      </c>
      <c r="E258" s="8">
        <f>IF(C258&gt;0,IF(C258=1,'Berekening Huurwaarborg'!$B$4*B258/$M$3/100,H258*B258/$M$3/100),0)*IF(AND(C258=1,D258&lt;&gt;1),'Berekening Huurwaarborg'!$F$6,IF(D258=1,'Berekening Huurwaarborg'!$F$8,1))</f>
        <v>0.11153051737909132</v>
      </c>
      <c r="F258" s="12">
        <f>IF(C258=1,'Berekening Huurwaarborg'!$B$4+E258,IF(C258&gt;1,F257+E258,F257))</f>
        <v>1912.1819830507168</v>
      </c>
      <c r="G258" s="9">
        <v>3</v>
      </c>
      <c r="H258" s="11">
        <f>IF(C258=1,'Berekening Huurwaarborg'!$B$4,IF(G258=1,F257,H257))</f>
        <v>1911.9517264987082</v>
      </c>
      <c r="I258" s="30">
        <f t="shared" si="17"/>
        <v>45352</v>
      </c>
      <c r="J258" s="30">
        <f t="shared" si="18"/>
        <v>45382</v>
      </c>
    </row>
    <row r="259" spans="1:10" x14ac:dyDescent="0.25">
      <c r="A259" s="37" t="s">
        <v>272</v>
      </c>
      <c r="B259" s="38">
        <v>7.0000000000000007E-2</v>
      </c>
      <c r="C259" s="7">
        <f>IF(C258&gt;0,C258+1,IF(A259='Berekening Huurwaarborg'!$C$6,1,0))</f>
        <v>228</v>
      </c>
      <c r="D259" s="7">
        <f>IF(A259='Berekening Huurwaarborg'!$C$8,1,0)</f>
        <v>0</v>
      </c>
      <c r="E259" s="8">
        <f>IF(C259&gt;0,IF(C259=1,'Berekening Huurwaarborg'!$B$4*B259/$M$3/100,H259*B259/$M$3/100),0)*IF(AND(C259=1,D259&lt;&gt;1),'Berekening Huurwaarborg'!$F$6,IF(D259=1,'Berekening Huurwaarborg'!$F$8,1))</f>
        <v>0.11153051737909132</v>
      </c>
      <c r="F259" s="12">
        <f>IF(C259=1,'Berekening Huurwaarborg'!$B$4+E259,IF(C259&gt;1,F258+E259,F258))</f>
        <v>1912.2935135680959</v>
      </c>
      <c r="G259" s="9">
        <v>4</v>
      </c>
      <c r="H259" s="11">
        <f>IF(C259=1,'Berekening Huurwaarborg'!$B$4,IF(G259=1,F258,H258))</f>
        <v>1911.9517264987082</v>
      </c>
      <c r="I259" s="30">
        <f t="shared" si="17"/>
        <v>45383</v>
      </c>
      <c r="J259" s="30">
        <f t="shared" si="18"/>
        <v>45412</v>
      </c>
    </row>
    <row r="260" spans="1:10" x14ac:dyDescent="0.25">
      <c r="A260" s="37" t="s">
        <v>273</v>
      </c>
      <c r="B260" s="38">
        <v>7.0000000000000007E-2</v>
      </c>
      <c r="C260" s="7">
        <f>IF(C259&gt;0,C259+1,IF(A260='Berekening Huurwaarborg'!$C$6,1,0))</f>
        <v>229</v>
      </c>
      <c r="D260" s="7">
        <f>IF(A260='Berekening Huurwaarborg'!$C$8,1,0)</f>
        <v>0</v>
      </c>
      <c r="E260" s="8">
        <f>IF(C260&gt;0,IF(C260=1,'Berekening Huurwaarborg'!$B$4*B260/$M$3/100,H260*B260/$M$3/100),0)*IF(AND(C260=1,D260&lt;&gt;1),'Berekening Huurwaarborg'!$F$6,IF(D260=1,'Berekening Huurwaarborg'!$F$8,1))</f>
        <v>0.11153051737909132</v>
      </c>
      <c r="F260" s="12">
        <f>IF(C260=1,'Berekening Huurwaarborg'!$B$4+E260,IF(C260&gt;1,F259+E260,F259))</f>
        <v>1912.4050440854751</v>
      </c>
      <c r="G260" s="9">
        <v>5</v>
      </c>
      <c r="H260" s="11">
        <f>IF(C260=1,'Berekening Huurwaarborg'!$B$4,IF(G260=1,F259,H259))</f>
        <v>1911.9517264987082</v>
      </c>
      <c r="I260" s="30">
        <f t="shared" si="17"/>
        <v>45413</v>
      </c>
      <c r="J260" s="30">
        <f t="shared" si="18"/>
        <v>45443</v>
      </c>
    </row>
    <row r="261" spans="1:10" x14ac:dyDescent="0.25">
      <c r="A261" s="37" t="s">
        <v>274</v>
      </c>
      <c r="B261" s="38">
        <v>7.0000000000000007E-2</v>
      </c>
      <c r="C261" s="7">
        <f>IF(C260&gt;0,C260+1,IF(A261='Berekening Huurwaarborg'!$C$6,1,0))</f>
        <v>230</v>
      </c>
      <c r="D261" s="7">
        <f>IF(A261='Berekening Huurwaarborg'!$C$8,1,0)</f>
        <v>0</v>
      </c>
      <c r="E261" s="8">
        <f>IF(C261&gt;0,IF(C261=1,'Berekening Huurwaarborg'!$B$4*B261/$M$3/100,H261*B261/$M$3/100),0)*IF(AND(C261=1,D261&lt;&gt;1),'Berekening Huurwaarborg'!$F$6,IF(D261=1,'Berekening Huurwaarborg'!$F$8,1))</f>
        <v>0.11153051737909132</v>
      </c>
      <c r="F261" s="12">
        <f>IF(C261=1,'Berekening Huurwaarborg'!$B$4+E261,IF(C261&gt;1,F260+E261,F260))</f>
        <v>1912.5165746028542</v>
      </c>
      <c r="G261" s="9">
        <v>6</v>
      </c>
      <c r="H261" s="11">
        <f>IF(C261=1,'Berekening Huurwaarborg'!$B$4,IF(G261=1,F260,H260))</f>
        <v>1911.9517264987082</v>
      </c>
      <c r="I261" s="30">
        <f t="shared" si="17"/>
        <v>45444</v>
      </c>
      <c r="J261" s="30">
        <f t="shared" si="18"/>
        <v>45473</v>
      </c>
    </row>
    <row r="262" spans="1:10" x14ac:dyDescent="0.25">
      <c r="A262" s="37" t="s">
        <v>275</v>
      </c>
      <c r="B262" s="38">
        <v>7.0000000000000007E-2</v>
      </c>
      <c r="C262" s="7">
        <f>IF(C261&gt;0,C261+1,IF(A262='Berekening Huurwaarborg'!$C$6,1,0))</f>
        <v>231</v>
      </c>
      <c r="D262" s="7">
        <f>IF(A262='Berekening Huurwaarborg'!$C$8,1,0)</f>
        <v>0</v>
      </c>
      <c r="E262" s="8">
        <f>IF(C262&gt;0,IF(C262=1,'Berekening Huurwaarborg'!$B$4*B262/$M$3/100,H262*B262/$M$3/100),0)*IF(AND(C262=1,D262&lt;&gt;1),'Berekening Huurwaarborg'!$F$6,IF(D262=1,'Berekening Huurwaarborg'!$F$8,1))</f>
        <v>0.11153051737909132</v>
      </c>
      <c r="F262" s="12">
        <f>IF(C262=1,'Berekening Huurwaarborg'!$B$4+E262,IF(C262&gt;1,F261+E262,F261))</f>
        <v>1912.6281051202334</v>
      </c>
      <c r="G262" s="9">
        <v>7</v>
      </c>
      <c r="H262" s="11">
        <f>IF(C262=1,'Berekening Huurwaarborg'!$B$4,IF(G262=1,F261,H261))</f>
        <v>1911.9517264987082</v>
      </c>
      <c r="I262" s="30">
        <f t="shared" si="17"/>
        <v>45474</v>
      </c>
      <c r="J262" s="30">
        <f t="shared" si="18"/>
        <v>45504</v>
      </c>
    </row>
    <row r="263" spans="1:10" x14ac:dyDescent="0.25">
      <c r="A263" s="37" t="s">
        <v>276</v>
      </c>
      <c r="B263" s="38">
        <v>7.0000000000000007E-2</v>
      </c>
      <c r="C263" s="7">
        <f>IF(C262&gt;0,C262+1,IF(A263='Berekening Huurwaarborg'!$C$6,1,0))</f>
        <v>232</v>
      </c>
      <c r="D263" s="7">
        <f>IF(A263='Berekening Huurwaarborg'!$C$8,1,0)</f>
        <v>0</v>
      </c>
      <c r="E263" s="8">
        <f>IF(C263&gt;0,IF(C263=1,'Berekening Huurwaarborg'!$B$4*B263/$M$3/100,H263*B263/$M$3/100),0)*IF(AND(C263=1,D263&lt;&gt;1),'Berekening Huurwaarborg'!$F$6,IF(D263=1,'Berekening Huurwaarborg'!$F$8,1))</f>
        <v>0.11153051737909132</v>
      </c>
      <c r="F263" s="12">
        <f>IF(C263=1,'Berekening Huurwaarborg'!$B$4+E263,IF(C263&gt;1,F262+E263,F262))</f>
        <v>1912.7396356376125</v>
      </c>
      <c r="G263" s="9">
        <v>8</v>
      </c>
      <c r="H263" s="11">
        <f>IF(C263=1,'Berekening Huurwaarborg'!$B$4,IF(G263=1,F262,H262))</f>
        <v>1911.9517264987082</v>
      </c>
      <c r="I263" s="30">
        <f t="shared" si="17"/>
        <v>45505</v>
      </c>
      <c r="J263" s="30">
        <f t="shared" si="18"/>
        <v>45535</v>
      </c>
    </row>
    <row r="264" spans="1:10" x14ac:dyDescent="0.25">
      <c r="A264" s="37" t="s">
        <v>277</v>
      </c>
      <c r="B264" s="38">
        <v>7.0000000000000007E-2</v>
      </c>
      <c r="C264" s="7">
        <f>IF(C263&gt;0,C263+1,IF(A264='Berekening Huurwaarborg'!$C$6,1,0))</f>
        <v>233</v>
      </c>
      <c r="D264" s="7">
        <f>IF(A264='Berekening Huurwaarborg'!$C$8,1,0)</f>
        <v>0</v>
      </c>
      <c r="E264" s="8">
        <f>IF(C264&gt;0,IF(C264=1,'Berekening Huurwaarborg'!$B$4*B264/$M$3/100,H264*B264/$M$3/100),0)*IF(AND(C264=1,D264&lt;&gt;1),'Berekening Huurwaarborg'!$F$6,IF(D264=1,'Berekening Huurwaarborg'!$F$8,1))</f>
        <v>0.11153051737909132</v>
      </c>
      <c r="F264" s="12">
        <f>IF(C264=1,'Berekening Huurwaarborg'!$B$4+E264,IF(C264&gt;1,F263+E264,F263))</f>
        <v>1912.8511661549917</v>
      </c>
      <c r="G264" s="9">
        <v>9</v>
      </c>
      <c r="H264" s="11">
        <f>IF(C264=1,'Berekening Huurwaarborg'!$B$4,IF(G264=1,F263,H263))</f>
        <v>1911.9517264987082</v>
      </c>
      <c r="I264" s="30">
        <f t="shared" si="17"/>
        <v>45536</v>
      </c>
      <c r="J264" s="30">
        <f t="shared" si="18"/>
        <v>45565</v>
      </c>
    </row>
    <row r="265" spans="1:10" x14ac:dyDescent="0.25">
      <c r="A265" s="37" t="s">
        <v>278</v>
      </c>
      <c r="B265" s="38">
        <v>7.0000000000000007E-2</v>
      </c>
      <c r="C265" s="7">
        <f>IF(C264&gt;0,C264+1,IF(A265='Berekening Huurwaarborg'!$C$6,1,0))</f>
        <v>234</v>
      </c>
      <c r="D265" s="7">
        <f>IF(A265='Berekening Huurwaarborg'!$C$8,1,0)</f>
        <v>0</v>
      </c>
      <c r="E265" s="8">
        <f>IF(C265&gt;0,IF(C265=1,'Berekening Huurwaarborg'!$B$4*B265/$M$3/100,H265*B265/$M$3/100),0)*IF(AND(C265=1,D265&lt;&gt;1),'Berekening Huurwaarborg'!$F$6,IF(D265=1,'Berekening Huurwaarborg'!$F$8,1))</f>
        <v>0.11153051737909132</v>
      </c>
      <c r="F265" s="12">
        <f>IF(C265=1,'Berekening Huurwaarborg'!$B$4+E265,IF(C265&gt;1,F264+E265,F264))</f>
        <v>1912.9626966723708</v>
      </c>
      <c r="G265" s="9">
        <v>10</v>
      </c>
      <c r="H265" s="11">
        <f>IF(C265=1,'Berekening Huurwaarborg'!$B$4,IF(G265=1,F264,H264))</f>
        <v>1911.9517264987082</v>
      </c>
      <c r="I265" s="30">
        <f t="shared" si="17"/>
        <v>45566</v>
      </c>
      <c r="J265" s="30">
        <f t="shared" si="18"/>
        <v>45596</v>
      </c>
    </row>
    <row r="266" spans="1:10" x14ac:dyDescent="0.25">
      <c r="A266" s="37" t="s">
        <v>279</v>
      </c>
      <c r="B266" s="38">
        <v>7.0000000000000007E-2</v>
      </c>
      <c r="C266" s="7">
        <f>IF(C265&gt;0,C265+1,IF(A266='Berekening Huurwaarborg'!$C$6,1,0))</f>
        <v>235</v>
      </c>
      <c r="D266" s="7">
        <f>IF(A266='Berekening Huurwaarborg'!$C$8,1,0)</f>
        <v>0</v>
      </c>
      <c r="E266" s="8">
        <f>IF(C266&gt;0,IF(C266=1,'Berekening Huurwaarborg'!$B$4*B266/$M$3/100,H266*B266/$M$3/100),0)*IF(AND(C266=1,D266&lt;&gt;1),'Berekening Huurwaarborg'!$F$6,IF(D266=1,'Berekening Huurwaarborg'!$F$8,1))</f>
        <v>0.11153051737909132</v>
      </c>
      <c r="F266" s="12">
        <f>IF(C266=1,'Berekening Huurwaarborg'!$B$4+E266,IF(C266&gt;1,F265+E266,F265))</f>
        <v>1913.07422718975</v>
      </c>
      <c r="G266" s="9">
        <v>11</v>
      </c>
      <c r="H266" s="11">
        <f>IF(C266=1,'Berekening Huurwaarborg'!$B$4,IF(G266=1,F265,H265))</f>
        <v>1911.9517264987082</v>
      </c>
      <c r="I266" s="30">
        <f t="shared" si="17"/>
        <v>45597</v>
      </c>
      <c r="J266" s="30">
        <f t="shared" si="18"/>
        <v>45626</v>
      </c>
    </row>
    <row r="267" spans="1:10" x14ac:dyDescent="0.25">
      <c r="A267" s="37" t="s">
        <v>280</v>
      </c>
      <c r="B267" s="38">
        <v>7.0000000000000007E-2</v>
      </c>
      <c r="C267" s="7">
        <f>IF(C266&gt;0,C266+1,IF(A267='Berekening Huurwaarborg'!$C$6,1,0))</f>
        <v>236</v>
      </c>
      <c r="D267" s="7">
        <f>IF(A267='Berekening Huurwaarborg'!$C$8,1,0)</f>
        <v>0</v>
      </c>
      <c r="E267" s="8">
        <f>IF(C267&gt;0,IF(C267=1,'Berekening Huurwaarborg'!$B$4*B267/$M$3/100,H267*B267/$M$3/100),0)*IF(AND(C267=1,D267&lt;&gt;1),'Berekening Huurwaarborg'!$F$6,IF(D267=1,'Berekening Huurwaarborg'!$F$8,1))</f>
        <v>0.11153051737909132</v>
      </c>
      <c r="F267" s="12">
        <f>IF(C267=1,'Berekening Huurwaarborg'!$B$4+E267,IF(C267&gt;1,F266+E267,F266))</f>
        <v>1913.1857577071291</v>
      </c>
      <c r="G267" s="9">
        <v>12</v>
      </c>
      <c r="H267" s="11">
        <f>IF(C267=1,'Berekening Huurwaarborg'!$B$4,IF(G267=1,F266,H266))</f>
        <v>1911.9517264987082</v>
      </c>
      <c r="I267" s="30">
        <f t="shared" si="17"/>
        <v>45627</v>
      </c>
      <c r="J267" s="30">
        <f t="shared" si="18"/>
        <v>45657</v>
      </c>
    </row>
  </sheetData>
  <phoneticPr fontId="11" type="noConversion"/>
  <hyperlinks>
    <hyperlink ref="D1" r:id="rId1" location=" " xr:uid="{776F6B95-D752-453D-BFA1-7283748E5D05}"/>
  </hyperlink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23E2519974C8498A732EC96E18C790" ma:contentTypeVersion="12" ma:contentTypeDescription="Een nieuw document maken." ma:contentTypeScope="" ma:versionID="bd6f5f93fed4cbd8da5558c279d7e06b">
  <xsd:schema xmlns:xsd="http://www.w3.org/2001/XMLSchema" xmlns:xs="http://www.w3.org/2001/XMLSchema" xmlns:p="http://schemas.microsoft.com/office/2006/metadata/properties" xmlns:ns3="acd6c2f6-c2aa-4a9c-9ba0-8c2abf312150" xmlns:ns4="41ec812c-17ae-4437-ac3d-ee9bafe9e05b" targetNamespace="http://schemas.microsoft.com/office/2006/metadata/properties" ma:root="true" ma:fieldsID="0f22f21e2784ab51c8d7f025a3f64950" ns3:_="" ns4:_="">
    <xsd:import namespace="acd6c2f6-c2aa-4a9c-9ba0-8c2abf312150"/>
    <xsd:import namespace="41ec812c-17ae-4437-ac3d-ee9bafe9e05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d6c2f6-c2aa-4a9c-9ba0-8c2abf31215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int-hash delen" ma:description="" ma:hidden="true" ma:internalName="SharingHintHash" ma:readOnly="true">
      <xsd:simpleType>
        <xsd:restriction base="dms:Text"/>
      </xsd:simpleType>
    </xsd:element>
    <xsd:element name="LastSharedByUser" ma:index="11" nillable="true" ma:displayName="Laatst gedeeld, per gebruik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atst gedeeld, per tijdstip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ec812c-17ae-4437-ac3d-ee9bafe9e0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4686F4-1C4F-4E86-9974-9CF3EA313928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41ec812c-17ae-4437-ac3d-ee9bafe9e05b"/>
    <ds:schemaRef ds:uri="http://purl.org/dc/elements/1.1/"/>
    <ds:schemaRef ds:uri="http://schemas.microsoft.com/office/2006/metadata/properties"/>
    <ds:schemaRef ds:uri="http://schemas.microsoft.com/office/infopath/2007/PartnerControls"/>
    <ds:schemaRef ds:uri="acd6c2f6-c2aa-4a9c-9ba0-8c2abf31215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AB178B7-4C65-4BD4-8037-BA6476EB3E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d6c2f6-c2aa-4a9c-9ba0-8c2abf312150"/>
    <ds:schemaRef ds:uri="41ec812c-17ae-4437-ac3d-ee9bafe9e0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33895CF-7FF2-464E-B9B1-1E3E871B9FB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Berekening Huurwaarborg</vt:lpstr>
      <vt:lpstr>Intrestvoeten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Schockaert, Stijn</dc:creator>
  <cp:lastModifiedBy>Schockaert Stijn</cp:lastModifiedBy>
  <dcterms:created xsi:type="dcterms:W3CDTF">2019-09-02T13:26:42Z</dcterms:created>
  <dcterms:modified xsi:type="dcterms:W3CDTF">2024-02-29T11:02:09Z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0x010100E723E2519974C8498A732EC96E18C790</vt:lpwstr>
  </property>
</Properties>
</file>