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WIV_000198/EnergieenBouwtechniek/C. PROJECTEN INTERN/Woningkenmerken/PV-bijdrage/"/>
    </mc:Choice>
  </mc:AlternateContent>
  <xr:revisionPtr revIDLastSave="105" documentId="8_{71A31648-4652-49C8-B839-11E802EB4BA4}" xr6:coauthVersionLast="47" xr6:coauthVersionMax="47" xr10:uidLastSave="{D9C5FC38-B89B-4850-AB98-3FC02C2AB382}"/>
  <bookViews>
    <workbookView xWindow="28680" yWindow="-120" windowWidth="30960" windowHeight="16920" xr2:uid="{22B3411A-4804-4BE7-B726-78417C27F6B9}"/>
  </bookViews>
  <sheets>
    <sheet name="Overgangsmaatregel PV" sheetId="5" r:id="rId1"/>
    <sheet name="Berekening" sheetId="1" r:id="rId2"/>
    <sheet name="Forfaitaire verbruiken" sheetId="4" r:id="rId3"/>
    <sheet name="Kwartaaltarieven" sheetId="2" r:id="rId4"/>
    <sheet name="Maandtarieven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C2" i="1"/>
  <c r="P2" i="2"/>
  <c r="Q2" i="2" s="1"/>
  <c r="R2" i="2" s="1"/>
  <c r="S2" i="2" s="1"/>
  <c r="T2" i="2" s="1"/>
  <c r="U2" i="2" s="1"/>
  <c r="V2" i="2" s="1"/>
  <c r="W2" i="2" s="1"/>
  <c r="X2" i="2" s="1"/>
  <c r="O2" i="2"/>
  <c r="B3" i="1" l="1"/>
  <c r="D3" i="1" s="1"/>
  <c r="B4" i="1"/>
  <c r="D4" i="1" s="1"/>
  <c r="B5" i="1"/>
  <c r="D5" i="1" s="1"/>
  <c r="B2" i="1"/>
  <c r="D2" i="1" l="1"/>
  <c r="D6" i="1" s="1"/>
  <c r="B6" i="1"/>
  <c r="E6" i="1" l="1"/>
  <c r="E4" i="5" s="1"/>
  <c r="E3" i="5"/>
</calcChain>
</file>

<file path=xl/sharedStrings.xml><?xml version="1.0" encoding="utf-8"?>
<sst xmlns="http://schemas.openxmlformats.org/spreadsheetml/2006/main" count="96" uniqueCount="69">
  <si>
    <t>Aantal personen</t>
  </si>
  <si>
    <t>PV-vergoeding</t>
  </si>
  <si>
    <t>Netbeheerder</t>
  </si>
  <si>
    <t>Beschermde afnemer</t>
  </si>
  <si>
    <t>Per jaar</t>
  </si>
  <si>
    <t>Jaartal</t>
  </si>
  <si>
    <t>Per maand</t>
  </si>
  <si>
    <t>kWh</t>
  </si>
  <si>
    <t>c€/kWh</t>
  </si>
  <si>
    <t>€/jaar</t>
  </si>
  <si>
    <t>€/maand</t>
  </si>
  <si>
    <t>Q1</t>
  </si>
  <si>
    <t>Q2</t>
  </si>
  <si>
    <t>Q3</t>
  </si>
  <si>
    <t>Q4</t>
  </si>
  <si>
    <t>Totaal</t>
  </si>
  <si>
    <t>Forfaitaire waarden zelfverbruik</t>
  </si>
  <si>
    <t>Verdeling van het zelfverbruik</t>
  </si>
  <si>
    <t>Basis</t>
  </si>
  <si>
    <t>Verhoging per persoon</t>
  </si>
  <si>
    <t>Aandeel gemeten jaarverbruik</t>
  </si>
  <si>
    <t>Fluvius Antwerpen</t>
  </si>
  <si>
    <t>Fluvius Limburg</t>
  </si>
  <si>
    <t>Fluvius West</t>
  </si>
  <si>
    <t>Gaselwest</t>
  </si>
  <si>
    <t>Imewo</t>
  </si>
  <si>
    <t>Intergem</t>
  </si>
  <si>
    <t>Iveka</t>
  </si>
  <si>
    <t>Iverlek</t>
  </si>
  <si>
    <t>PBE</t>
  </si>
  <si>
    <t>Sibelgas</t>
  </si>
  <si>
    <t>2021_Q1</t>
  </si>
  <si>
    <t>2021_Q2</t>
  </si>
  <si>
    <t>2021_Q3</t>
  </si>
  <si>
    <t>2021_Q4</t>
  </si>
  <si>
    <t>2022_Q1</t>
  </si>
  <si>
    <t>2022_Q2</t>
  </si>
  <si>
    <t>2022_Q3</t>
  </si>
  <si>
    <t>2022_Q4</t>
  </si>
  <si>
    <t>dec/22</t>
  </si>
  <si>
    <t>nov/22</t>
  </si>
  <si>
    <t>okt/22</t>
  </si>
  <si>
    <t>sep/22</t>
  </si>
  <si>
    <t>aug/22</t>
  </si>
  <si>
    <t>jul/22</t>
  </si>
  <si>
    <t>jun/22</t>
  </si>
  <si>
    <t>mei/22</t>
  </si>
  <si>
    <t>apr/22</t>
  </si>
  <si>
    <t>mrt/22</t>
  </si>
  <si>
    <t>feb/22</t>
  </si>
  <si>
    <t>jan/22</t>
  </si>
  <si>
    <t>dec/21</t>
  </si>
  <si>
    <t>nov/21</t>
  </si>
  <si>
    <t>okt/21</t>
  </si>
  <si>
    <t>sep/21</t>
  </si>
  <si>
    <t>aug/21</t>
  </si>
  <si>
    <t>jul/21</t>
  </si>
  <si>
    <t>jun/21</t>
  </si>
  <si>
    <t>mei/21</t>
  </si>
  <si>
    <t>apr/21</t>
  </si>
  <si>
    <t>mrt/21</t>
  </si>
  <si>
    <t>2023_Q1</t>
  </si>
  <si>
    <t>2023_Q2</t>
  </si>
  <si>
    <t>2023_Q3</t>
  </si>
  <si>
    <t>2023_Q4</t>
  </si>
  <si>
    <t>mogelijkheden keuzelijsten</t>
  </si>
  <si>
    <t>BRON</t>
  </si>
  <si>
    <t>20221020_Nieuwsflash_BVR_PV.pdf</t>
  </si>
  <si>
    <t>Opgelet: Overgangsmaatregel is maar voorzien tot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</si>
</sst>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44" fontId="0" fillId="0" borderId="0" xfId="1" applyFont="1"/>
    <xf numFmtId="0" fontId="0" fillId="2" borderId="1" xfId="0" applyFill="1" applyBorder="1" applyAlignment="1">
      <alignment horizontal="center"/>
    </xf>
    <xf numFmtId="44" fontId="3" fillId="3" borderId="0" xfId="0" applyNumberFormat="1" applyFont="1" applyFill="1"/>
    <xf numFmtId="44" fontId="2" fillId="3" borderId="0" xfId="0" applyNumberFormat="1" applyFont="1" applyFill="1"/>
    <xf numFmtId="0" fontId="2" fillId="0" borderId="0" xfId="0" applyFont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7" fontId="0" fillId="0" borderId="0" xfId="0" applyNumberFormat="1" applyBorder="1" applyAlignment="1">
      <alignment horizontal="left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2"/>
    <xf numFmtId="0" fontId="0" fillId="0" borderId="0" xfId="0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20</xdr:col>
      <xdr:colOff>561143</xdr:colOff>
      <xdr:row>30</xdr:row>
      <xdr:rowOff>18357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0ACB1A9-4431-F1EE-49D1-00FF893B8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6725" y="190500"/>
          <a:ext cx="6657143" cy="5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../../:b:/r/sites/WIV_000198/EnergieenBouwtechniek/C.%20PROJECTEN%20INTERN/Woningkenmerken/PV-bijdrage/20221020_Nieuwsflash_BVR_PV.pdf?csf=1&amp;web=1&amp;e=PCkok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38CD-2EF5-4D7F-AE49-AA15F2D94BBC}">
  <dimension ref="A1:E8"/>
  <sheetViews>
    <sheetView tabSelected="1" zoomScale="120" zoomScaleNormal="120" workbookViewId="0">
      <selection activeCell="B3" sqref="B3"/>
    </sheetView>
  </sheetViews>
  <sheetFormatPr defaultRowHeight="15" x14ac:dyDescent="0.25"/>
  <cols>
    <col min="1" max="1" width="15.7109375" bestFit="1" customWidth="1"/>
    <col min="2" max="2" width="20.28515625" bestFit="1" customWidth="1"/>
    <col min="4" max="4" width="14.28515625" bestFit="1" customWidth="1"/>
    <col min="5" max="5" width="12.7109375" customWidth="1"/>
  </cols>
  <sheetData>
    <row r="1" spans="1:5" ht="5.0999999999999996" customHeight="1" x14ac:dyDescent="0.25"/>
    <row r="2" spans="1:5" x14ac:dyDescent="0.25">
      <c r="A2" t="s">
        <v>0</v>
      </c>
      <c r="B2" s="3">
        <v>2</v>
      </c>
      <c r="D2" s="6" t="s">
        <v>1</v>
      </c>
    </row>
    <row r="3" spans="1:5" x14ac:dyDescent="0.25">
      <c r="A3" t="s">
        <v>2</v>
      </c>
      <c r="B3" s="7" t="s">
        <v>3</v>
      </c>
      <c r="D3" t="s">
        <v>4</v>
      </c>
      <c r="E3" s="5">
        <f>Berekening!D6</f>
        <v>112.32980000000001</v>
      </c>
    </row>
    <row r="4" spans="1:5" ht="17.25" x14ac:dyDescent="0.4">
      <c r="A4" t="s">
        <v>5</v>
      </c>
      <c r="B4" s="3">
        <v>2023</v>
      </c>
      <c r="D4" t="s">
        <v>6</v>
      </c>
      <c r="E4" s="4">
        <f>Berekening!E6</f>
        <v>9.3608166666666666</v>
      </c>
    </row>
    <row r="8" spans="1:5" x14ac:dyDescent="0.25">
      <c r="A8" t="s">
        <v>68</v>
      </c>
    </row>
  </sheetData>
  <dataValidations count="1">
    <dataValidation type="whole" allowBlank="1" showInputMessage="1" showErrorMessage="1" sqref="B2" xr:uid="{1F9CB0AD-1351-4F59-8C06-FFB13FD6209D}">
      <formula1>1</formula1>
      <formula2>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85B121A-B47B-4E80-9DF3-BA1C6842C8A0}">
          <x14:formula1>
            <xm:f>Kwartaaltarieven!$N$4:$N$6</xm:f>
          </x14:formula1>
          <xm:sqref>B4</xm:sqref>
        </x14:dataValidation>
        <x14:dataValidation type="list" allowBlank="1" showInputMessage="1" showErrorMessage="1" xr:uid="{89457013-AED3-4B07-9699-DB7550F5DE2D}">
          <x14:formula1>
            <xm:f>Maandtarieven!$B$1:$L$1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4CFC-98DD-4632-92BE-37B3E8523E47}">
  <dimension ref="A1:E7"/>
  <sheetViews>
    <sheetView workbookViewId="0">
      <selection activeCell="D5" sqref="D5"/>
    </sheetView>
  </sheetViews>
  <sheetFormatPr defaultRowHeight="15" x14ac:dyDescent="0.25"/>
  <cols>
    <col min="5" max="5" width="8.85546875" bestFit="1" customWidth="1"/>
    <col min="6" max="6" width="20.28515625" bestFit="1" customWidth="1"/>
  </cols>
  <sheetData>
    <row r="1" spans="1:5" x14ac:dyDescent="0.25">
      <c r="B1" t="s">
        <v>7</v>
      </c>
      <c r="C1" t="s">
        <v>8</v>
      </c>
      <c r="D1" t="s">
        <v>9</v>
      </c>
      <c r="E1" t="s">
        <v>10</v>
      </c>
    </row>
    <row r="2" spans="1:5" x14ac:dyDescent="0.25">
      <c r="A2" t="s">
        <v>11</v>
      </c>
      <c r="B2">
        <f>'Forfaitaire verbruiken'!$B3+'Overgangsmaatregel PV'!$B$2*'Forfaitaire verbruiken'!$C3</f>
        <v>69</v>
      </c>
      <c r="C2">
        <f>VLOOKUP(('Overgangsmaatregel PV'!$B$4&amp;"_"&amp;A2),Kwartaaltarieven!$A$1:'Kwartaaltarieven'!$L$13,HLOOKUP('Overgangsmaatregel PV'!$B$3,Kwartaaltarieven!$N$1:'Kwartaaltarieven'!$X$2,2))</f>
        <v>21.48</v>
      </c>
      <c r="D2" s="2">
        <f>B2*C2/100</f>
        <v>14.821200000000001</v>
      </c>
    </row>
    <row r="3" spans="1:5" x14ac:dyDescent="0.25">
      <c r="A3" t="s">
        <v>12</v>
      </c>
      <c r="B3">
        <f>'Forfaitaire verbruiken'!$B4+'Overgangsmaatregel PV'!$B$2*'Forfaitaire verbruiken'!$C4</f>
        <v>215</v>
      </c>
      <c r="C3">
        <f>VLOOKUP(('Overgangsmaatregel PV'!$B$4&amp;"_"&amp;A3),Kwartaaltarieven!$A$1:'Kwartaaltarieven'!$L$13,HLOOKUP('Overgangsmaatregel PV'!$B$3,Kwartaaltarieven!$N$1:'Kwartaaltarieven'!$X$2,2))</f>
        <v>23.13</v>
      </c>
      <c r="D3" s="2">
        <f t="shared" ref="D3:D5" si="0">B3*C3/100</f>
        <v>49.729500000000002</v>
      </c>
    </row>
    <row r="4" spans="1:5" x14ac:dyDescent="0.25">
      <c r="A4" t="s">
        <v>13</v>
      </c>
      <c r="B4">
        <f>'Forfaitaire verbruiken'!$B5+'Overgangsmaatregel PV'!$B$2*'Forfaitaire verbruiken'!$C5</f>
        <v>191</v>
      </c>
      <c r="C4">
        <f>VLOOKUP(('Overgangsmaatregel PV'!$B$4&amp;"_"&amp;A4),Kwartaaltarieven!$A$1:'Kwartaaltarieven'!$L$13,HLOOKUP('Overgangsmaatregel PV'!$B$3,Kwartaaltarieven!$N$1:'Kwartaaltarieven'!$X$2,2))</f>
        <v>20.010000000000002</v>
      </c>
      <c r="D4" s="2">
        <f t="shared" si="0"/>
        <v>38.219100000000005</v>
      </c>
    </row>
    <row r="5" spans="1:5" x14ac:dyDescent="0.25">
      <c r="A5" t="s">
        <v>14</v>
      </c>
      <c r="B5">
        <f>'Forfaitaire verbruiken'!$B6+'Overgangsmaatregel PV'!$B$2*'Forfaitaire verbruiken'!$C6</f>
        <v>50</v>
      </c>
      <c r="C5">
        <f>VLOOKUP(('Overgangsmaatregel PV'!$B$4&amp;"_"&amp;A5),Kwartaaltarieven!$A$1:'Kwartaaltarieven'!$L$13,HLOOKUP('Overgangsmaatregel PV'!$B$3,Kwartaaltarieven!$N$1:'Kwartaaltarieven'!$X$2,2))</f>
        <v>19.12</v>
      </c>
      <c r="D5" s="2">
        <f t="shared" si="0"/>
        <v>9.56</v>
      </c>
    </row>
    <row r="6" spans="1:5" ht="17.25" x14ac:dyDescent="0.4">
      <c r="A6" t="s">
        <v>15</v>
      </c>
      <c r="B6">
        <f>SUM(B2:B5)</f>
        <v>525</v>
      </c>
      <c r="D6" s="4">
        <f>SUM(D2:D5)</f>
        <v>112.32980000000001</v>
      </c>
      <c r="E6" s="4">
        <f>D6/12</f>
        <v>9.3608166666666666</v>
      </c>
    </row>
    <row r="7" spans="1:5" x14ac:dyDescent="0.25">
      <c r="B7" s="2"/>
    </row>
  </sheetData>
  <sheetProtection algorithmName="SHA-512" hashValue="cY1RxQ2Y2oaQIkEdH6KYzD2H6lpXtJ3Je9J/8BOUu5m6MV0Ki5KzhYd4/XN0qCPiO9tJ5zck/9nGbOWbFX6YCA==" saltValue="Fb0JVH80bdRETPjoYCN1s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E991B-7BBD-447F-AF91-9D389F695C89}">
  <dimension ref="A1:L6"/>
  <sheetViews>
    <sheetView workbookViewId="0">
      <selection activeCell="C5" sqref="C5"/>
    </sheetView>
  </sheetViews>
  <sheetFormatPr defaultRowHeight="15" x14ac:dyDescent="0.25"/>
  <cols>
    <col min="1" max="1" width="3.28515625" bestFit="1" customWidth="1"/>
    <col min="2" max="2" width="12" customWidth="1"/>
    <col min="3" max="3" width="21.42578125" customWidth="1"/>
    <col min="4" max="4" width="29.7109375" customWidth="1"/>
  </cols>
  <sheetData>
    <row r="1" spans="1:12" x14ac:dyDescent="0.25">
      <c r="B1" s="21" t="s">
        <v>16</v>
      </c>
      <c r="C1" s="21"/>
      <c r="D1" s="8" t="s">
        <v>17</v>
      </c>
      <c r="K1" t="s">
        <v>66</v>
      </c>
      <c r="L1" s="20" t="s">
        <v>67</v>
      </c>
    </row>
    <row r="2" spans="1:12" x14ac:dyDescent="0.25">
      <c r="B2" s="8" t="s">
        <v>18</v>
      </c>
      <c r="C2" s="8" t="s">
        <v>19</v>
      </c>
      <c r="D2" s="8" t="s">
        <v>20</v>
      </c>
    </row>
    <row r="3" spans="1:12" x14ac:dyDescent="0.25">
      <c r="A3" t="s">
        <v>11</v>
      </c>
      <c r="B3">
        <v>49</v>
      </c>
      <c r="C3">
        <v>10</v>
      </c>
      <c r="D3" s="1">
        <v>0.13</v>
      </c>
    </row>
    <row r="4" spans="1:12" x14ac:dyDescent="0.25">
      <c r="A4" t="s">
        <v>12</v>
      </c>
      <c r="B4">
        <v>153</v>
      </c>
      <c r="C4">
        <v>31</v>
      </c>
      <c r="D4" s="1">
        <v>0.41</v>
      </c>
    </row>
    <row r="5" spans="1:12" x14ac:dyDescent="0.25">
      <c r="A5" t="s">
        <v>13</v>
      </c>
      <c r="B5">
        <v>137</v>
      </c>
      <c r="C5">
        <v>27</v>
      </c>
      <c r="D5" s="1">
        <v>0.37</v>
      </c>
    </row>
    <row r="6" spans="1:12" x14ac:dyDescent="0.25">
      <c r="A6" t="s">
        <v>14</v>
      </c>
      <c r="B6">
        <v>36</v>
      </c>
      <c r="C6">
        <v>7</v>
      </c>
      <c r="D6" s="1">
        <v>0.1</v>
      </c>
    </row>
  </sheetData>
  <sheetProtection algorithmName="SHA-512" hashValue="afwvhnI0V91VI7t+bcbF1kn26dtyaJth8cfMoiKyAysW/EbQqRes6AFcxHQU0xuYS65FzLgh5qcncjdgqmrG0A==" saltValue="ekPsgZWqonx977yKZcQR2w==" spinCount="100000" sheet="1" objects="1" scenarios="1"/>
  <mergeCells count="1">
    <mergeCell ref="B1:C1"/>
  </mergeCells>
  <hyperlinks>
    <hyperlink ref="L1" r:id="rId1" display="../../../../../../:b:/r/sites/WIV_000198/EnergieenBouwtechniek/C. PROJECTEN INTERN/Woningkenmerken/PV-bijdrage/20221020_Nieuwsflash_BVR_PV.pdf?csf=1&amp;web=1&amp;e=PCkok7" xr:uid="{41E08175-574D-45DE-A141-71FE5D49C204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D60F-3B89-4347-A1DD-79E82D345D16}">
  <dimension ref="A1:X13"/>
  <sheetViews>
    <sheetView workbookViewId="0">
      <selection activeCell="Q18" sqref="Q18"/>
    </sheetView>
  </sheetViews>
  <sheetFormatPr defaultRowHeight="15" x14ac:dyDescent="0.25"/>
  <cols>
    <col min="3" max="3" width="18.140625" bestFit="1" customWidth="1"/>
    <col min="4" max="4" width="15.140625" bestFit="1" customWidth="1"/>
    <col min="5" max="5" width="12.42578125" bestFit="1" customWidth="1"/>
    <col min="6" max="12" width="10.5703125" bestFit="1" customWidth="1"/>
  </cols>
  <sheetData>
    <row r="1" spans="1:24" x14ac:dyDescent="0.25">
      <c r="B1" t="s">
        <v>3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N1" s="11" t="s">
        <v>3</v>
      </c>
      <c r="O1" s="12" t="s">
        <v>21</v>
      </c>
      <c r="P1" s="12" t="s">
        <v>22</v>
      </c>
      <c r="Q1" s="12" t="s">
        <v>23</v>
      </c>
      <c r="R1" s="12" t="s">
        <v>24</v>
      </c>
      <c r="S1" s="12" t="s">
        <v>25</v>
      </c>
      <c r="T1" s="12" t="s">
        <v>26</v>
      </c>
      <c r="U1" s="12" t="s">
        <v>27</v>
      </c>
      <c r="V1" s="12" t="s">
        <v>28</v>
      </c>
      <c r="W1" s="12" t="s">
        <v>29</v>
      </c>
      <c r="X1" s="13" t="s">
        <v>30</v>
      </c>
    </row>
    <row r="2" spans="1:24" x14ac:dyDescent="0.25">
      <c r="A2" t="s">
        <v>31</v>
      </c>
      <c r="B2">
        <v>13.43</v>
      </c>
      <c r="C2">
        <v>15.27</v>
      </c>
      <c r="D2">
        <v>14.72</v>
      </c>
      <c r="E2">
        <v>14.91</v>
      </c>
      <c r="F2">
        <v>19.04</v>
      </c>
      <c r="G2">
        <v>16.5</v>
      </c>
      <c r="H2">
        <v>16.11</v>
      </c>
      <c r="I2">
        <v>17.940000000000001</v>
      </c>
      <c r="J2">
        <v>16.64</v>
      </c>
      <c r="K2">
        <v>15.61</v>
      </c>
      <c r="L2">
        <v>17.16</v>
      </c>
      <c r="N2" s="14">
        <v>2</v>
      </c>
      <c r="O2" s="15">
        <f>N2+1</f>
        <v>3</v>
      </c>
      <c r="P2" s="15">
        <f t="shared" ref="P2:X2" si="0">O2+1</f>
        <v>4</v>
      </c>
      <c r="Q2" s="15">
        <f t="shared" si="0"/>
        <v>5</v>
      </c>
      <c r="R2" s="15">
        <f t="shared" si="0"/>
        <v>6</v>
      </c>
      <c r="S2" s="15">
        <f t="shared" si="0"/>
        <v>7</v>
      </c>
      <c r="T2" s="15">
        <f t="shared" si="0"/>
        <v>8</v>
      </c>
      <c r="U2" s="15">
        <f t="shared" si="0"/>
        <v>9</v>
      </c>
      <c r="V2" s="15">
        <f t="shared" si="0"/>
        <v>10</v>
      </c>
      <c r="W2" s="15">
        <f t="shared" si="0"/>
        <v>11</v>
      </c>
      <c r="X2" s="16">
        <f t="shared" si="0"/>
        <v>12</v>
      </c>
    </row>
    <row r="3" spans="1:24" x14ac:dyDescent="0.25">
      <c r="A3" t="s">
        <v>32</v>
      </c>
      <c r="B3">
        <v>14.77</v>
      </c>
      <c r="C3">
        <v>15.94</v>
      </c>
      <c r="D3">
        <v>15.39</v>
      </c>
      <c r="E3">
        <v>15.59</v>
      </c>
      <c r="F3">
        <v>19.71</v>
      </c>
      <c r="G3">
        <v>17.18</v>
      </c>
      <c r="H3">
        <v>16.79</v>
      </c>
      <c r="I3">
        <v>18.62</v>
      </c>
      <c r="J3">
        <v>17.32</v>
      </c>
      <c r="K3">
        <v>16.28</v>
      </c>
      <c r="L3">
        <v>17.829999999999998</v>
      </c>
      <c r="N3" s="14"/>
      <c r="O3" s="15"/>
      <c r="P3" s="15"/>
      <c r="Q3" s="15"/>
      <c r="R3" s="15"/>
      <c r="S3" s="15"/>
      <c r="T3" s="15"/>
      <c r="U3" s="15"/>
      <c r="V3" s="15"/>
      <c r="W3" s="15"/>
      <c r="X3" s="16"/>
    </row>
    <row r="4" spans="1:24" x14ac:dyDescent="0.25">
      <c r="A4" t="s">
        <v>33</v>
      </c>
      <c r="B4">
        <v>15.69</v>
      </c>
      <c r="C4">
        <v>16.41</v>
      </c>
      <c r="D4">
        <v>15.86</v>
      </c>
      <c r="E4">
        <v>16.059999999999999</v>
      </c>
      <c r="F4">
        <v>20.18</v>
      </c>
      <c r="G4">
        <v>17.64</v>
      </c>
      <c r="H4">
        <v>17.260000000000002</v>
      </c>
      <c r="I4">
        <v>19.079999999999998</v>
      </c>
      <c r="J4">
        <v>17.79</v>
      </c>
      <c r="K4">
        <v>16.75</v>
      </c>
      <c r="L4">
        <v>18.3</v>
      </c>
      <c r="N4" s="14">
        <v>2021</v>
      </c>
      <c r="O4" s="15"/>
      <c r="P4" s="15"/>
      <c r="Q4" s="15"/>
      <c r="R4" s="15"/>
      <c r="S4" s="15"/>
      <c r="T4" s="15"/>
      <c r="U4" s="15"/>
      <c r="V4" s="15"/>
      <c r="W4" s="15"/>
      <c r="X4" s="16"/>
    </row>
    <row r="5" spans="1:24" x14ac:dyDescent="0.25">
      <c r="A5" t="s">
        <v>34</v>
      </c>
      <c r="B5">
        <v>16.829999999999998</v>
      </c>
      <c r="C5">
        <v>19.53</v>
      </c>
      <c r="D5">
        <v>18.98</v>
      </c>
      <c r="E5">
        <v>19.18</v>
      </c>
      <c r="F5">
        <v>23.3</v>
      </c>
      <c r="G5">
        <v>20.76</v>
      </c>
      <c r="H5">
        <v>20.37</v>
      </c>
      <c r="I5">
        <v>22.2</v>
      </c>
      <c r="J5">
        <v>20.9</v>
      </c>
      <c r="K5">
        <v>19.87</v>
      </c>
      <c r="L5">
        <v>21.42</v>
      </c>
      <c r="N5" s="14">
        <v>2022</v>
      </c>
      <c r="O5" s="15"/>
      <c r="P5" s="15"/>
      <c r="Q5" s="15"/>
      <c r="R5" s="15"/>
      <c r="S5" s="15"/>
      <c r="T5" s="15"/>
      <c r="U5" s="15"/>
      <c r="V5" s="15"/>
      <c r="W5" s="15"/>
      <c r="X5" s="16"/>
    </row>
    <row r="6" spans="1:24" x14ac:dyDescent="0.25">
      <c r="A6" t="s">
        <v>35</v>
      </c>
      <c r="B6">
        <v>17.46</v>
      </c>
      <c r="C6">
        <v>21.31</v>
      </c>
      <c r="D6">
        <v>20.39</v>
      </c>
      <c r="E6">
        <v>20.68</v>
      </c>
      <c r="F6">
        <v>24.73</v>
      </c>
      <c r="G6">
        <v>22.55</v>
      </c>
      <c r="H6">
        <v>21.76</v>
      </c>
      <c r="I6">
        <v>24.08</v>
      </c>
      <c r="J6">
        <v>22.64</v>
      </c>
      <c r="K6">
        <v>21.34</v>
      </c>
      <c r="L6">
        <v>23.43</v>
      </c>
      <c r="N6" s="14">
        <v>2023</v>
      </c>
      <c r="O6" s="15"/>
      <c r="P6" s="15"/>
      <c r="Q6" s="15"/>
      <c r="R6" s="15"/>
      <c r="S6" s="15"/>
      <c r="T6" s="15"/>
      <c r="U6" s="15"/>
      <c r="V6" s="15"/>
      <c r="W6" s="15"/>
      <c r="X6" s="16"/>
    </row>
    <row r="7" spans="1:24" ht="15.75" thickBot="1" x14ac:dyDescent="0.3">
      <c r="A7" t="s">
        <v>36</v>
      </c>
      <c r="B7">
        <v>17.22</v>
      </c>
      <c r="C7">
        <v>25</v>
      </c>
      <c r="D7">
        <v>24.2</v>
      </c>
      <c r="E7">
        <v>24.45</v>
      </c>
      <c r="F7">
        <v>28</v>
      </c>
      <c r="G7">
        <v>26.09</v>
      </c>
      <c r="H7">
        <v>25.4</v>
      </c>
      <c r="I7">
        <v>27.43</v>
      </c>
      <c r="J7">
        <v>26.17</v>
      </c>
      <c r="K7">
        <v>25.03</v>
      </c>
      <c r="L7">
        <v>26.85</v>
      </c>
      <c r="N7" s="17" t="s">
        <v>65</v>
      </c>
      <c r="O7" s="18"/>
      <c r="P7" s="18"/>
      <c r="Q7" s="18"/>
      <c r="R7" s="18"/>
      <c r="S7" s="18"/>
      <c r="T7" s="18"/>
      <c r="U7" s="18"/>
      <c r="V7" s="18"/>
      <c r="W7" s="18"/>
      <c r="X7" s="19"/>
    </row>
    <row r="8" spans="1:24" x14ac:dyDescent="0.25">
      <c r="A8" t="s">
        <v>37</v>
      </c>
      <c r="B8">
        <v>18.5</v>
      </c>
      <c r="C8">
        <v>26.28</v>
      </c>
      <c r="D8">
        <v>25.48</v>
      </c>
      <c r="E8">
        <v>25.73</v>
      </c>
      <c r="F8">
        <v>29.27</v>
      </c>
      <c r="G8">
        <v>27.37</v>
      </c>
      <c r="H8">
        <v>26.67</v>
      </c>
      <c r="I8">
        <v>28.71</v>
      </c>
      <c r="J8">
        <v>27.45</v>
      </c>
      <c r="K8">
        <v>26.3</v>
      </c>
      <c r="L8">
        <v>28.13</v>
      </c>
    </row>
    <row r="9" spans="1:24" x14ac:dyDescent="0.25">
      <c r="A9" t="s">
        <v>38</v>
      </c>
      <c r="B9">
        <v>19.920000000000002</v>
      </c>
      <c r="C9">
        <v>29.31</v>
      </c>
      <c r="D9">
        <v>28.51</v>
      </c>
      <c r="E9">
        <v>28.76</v>
      </c>
      <c r="F9">
        <v>32.31</v>
      </c>
      <c r="G9">
        <v>30.4</v>
      </c>
      <c r="H9">
        <v>29.71</v>
      </c>
      <c r="I9">
        <v>31.74</v>
      </c>
      <c r="J9">
        <v>30.48</v>
      </c>
      <c r="K9">
        <v>29.34</v>
      </c>
      <c r="L9">
        <v>31.16</v>
      </c>
    </row>
    <row r="10" spans="1:24" x14ac:dyDescent="0.25">
      <c r="A10" t="s">
        <v>61</v>
      </c>
      <c r="B10">
        <v>21.48</v>
      </c>
      <c r="C10" s="9">
        <v>24.297089940000003</v>
      </c>
      <c r="D10" s="9">
        <v>24.477089939999999</v>
      </c>
      <c r="E10" s="9">
        <v>24.369089939999999</v>
      </c>
      <c r="F10" s="9">
        <v>25.413089940000003</v>
      </c>
      <c r="G10" s="9">
        <v>24.540089940000001</v>
      </c>
      <c r="H10" s="9">
        <v>24.21608994</v>
      </c>
      <c r="I10" s="9">
        <v>24.720089940000001</v>
      </c>
      <c r="J10" s="9">
        <v>24.423089940000001</v>
      </c>
      <c r="K10" s="9">
        <v>24.21608994</v>
      </c>
      <c r="L10" s="9">
        <v>25.044089939999999</v>
      </c>
    </row>
    <row r="11" spans="1:24" x14ac:dyDescent="0.25">
      <c r="A11" t="s">
        <v>62</v>
      </c>
      <c r="B11">
        <v>23.13</v>
      </c>
      <c r="C11" s="9">
        <v>24.86265264</v>
      </c>
      <c r="D11" s="9">
        <v>25.04265264</v>
      </c>
      <c r="E11" s="9">
        <v>24.934652639999999</v>
      </c>
      <c r="F11" s="9">
        <v>25.978652640000004</v>
      </c>
      <c r="G11" s="9">
        <v>25.105652639999999</v>
      </c>
      <c r="H11" s="9">
        <v>24.781652640000001</v>
      </c>
      <c r="I11" s="9">
        <v>25.285652639999999</v>
      </c>
      <c r="J11" s="9">
        <v>24.988652640000002</v>
      </c>
      <c r="K11" s="9">
        <v>24.781652640000001</v>
      </c>
      <c r="L11" s="9">
        <v>25.60965264</v>
      </c>
    </row>
    <row r="12" spans="1:24" x14ac:dyDescent="0.25">
      <c r="A12" t="s">
        <v>63</v>
      </c>
      <c r="B12">
        <v>20.010000000000002</v>
      </c>
      <c r="C12" s="9">
        <v>20.524541940000006</v>
      </c>
      <c r="D12" s="9">
        <v>20.704541940000002</v>
      </c>
      <c r="E12" s="9">
        <v>20.596541940000002</v>
      </c>
      <c r="F12" s="9">
        <v>21.640541939999999</v>
      </c>
      <c r="G12" s="9">
        <v>20.767541940000001</v>
      </c>
      <c r="H12" s="9">
        <v>20.443541940000003</v>
      </c>
      <c r="I12" s="9">
        <v>20.947541940000004</v>
      </c>
      <c r="J12" s="9">
        <v>20.65054194</v>
      </c>
      <c r="K12" s="9">
        <v>20.443541940000003</v>
      </c>
      <c r="L12" s="9">
        <v>21.271541940000002</v>
      </c>
    </row>
    <row r="13" spans="1:24" x14ac:dyDescent="0.25">
      <c r="A13" t="s">
        <v>64</v>
      </c>
      <c r="B13">
        <v>19.12</v>
      </c>
      <c r="C13" s="9">
        <v>19.633541940000004</v>
      </c>
      <c r="D13" s="9">
        <v>19.813541940000004</v>
      </c>
      <c r="E13" s="9">
        <v>19.70554194</v>
      </c>
      <c r="F13" s="9">
        <v>20.749541940000004</v>
      </c>
      <c r="G13" s="9">
        <v>19.876541940000006</v>
      </c>
      <c r="H13" s="9">
        <v>19.552541940000005</v>
      </c>
      <c r="I13" s="9">
        <v>20.056541940000002</v>
      </c>
      <c r="J13" s="9">
        <v>19.759541940000002</v>
      </c>
      <c r="K13" s="9">
        <v>19.552541940000005</v>
      </c>
      <c r="L13" s="9">
        <v>20.380541940000001</v>
      </c>
    </row>
  </sheetData>
  <sheetProtection algorithmName="SHA-512" hashValue="0LcvFs2NbXq485BcygDXcW3w2s5lyV9uV4pGbiX+o1996KlcYQxuiFGnhET5ns4sWyLFG69z2CbjE+jUpEZQzA==" saltValue="IpSmSY/cR4W5KLFoUKcTXg==" spinCount="100000" sheet="1" objects="1" scenarios="1"/>
  <sortState xmlns:xlrd2="http://schemas.microsoft.com/office/spreadsheetml/2017/richdata2" ref="A2:L9">
    <sortCondition ref="A2:A9"/>
  </sortState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40A97-261B-4EE7-B355-1ABCA5049748}">
  <dimension ref="A1:L35"/>
  <sheetViews>
    <sheetView workbookViewId="0">
      <selection activeCell="N15" sqref="N15"/>
    </sheetView>
  </sheetViews>
  <sheetFormatPr defaultRowHeight="15" x14ac:dyDescent="0.25"/>
  <cols>
    <col min="2" max="2" width="18.5703125" bestFit="1" customWidth="1"/>
  </cols>
  <sheetData>
    <row r="1" spans="1:12" x14ac:dyDescent="0.25">
      <c r="B1" t="s">
        <v>3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</row>
    <row r="2" spans="1:12" x14ac:dyDescent="0.25">
      <c r="A2" s="10">
        <v>45261</v>
      </c>
      <c r="B2" s="9">
        <v>19.123199999999997</v>
      </c>
      <c r="C2" s="9">
        <v>19.633541940000004</v>
      </c>
      <c r="D2" s="9">
        <v>19.813541940000004</v>
      </c>
      <c r="E2" s="9">
        <v>19.70554194</v>
      </c>
      <c r="F2" s="9">
        <v>20.749541940000004</v>
      </c>
      <c r="G2" s="9">
        <v>19.876541940000006</v>
      </c>
      <c r="H2" s="9">
        <v>19.552541940000005</v>
      </c>
      <c r="I2" s="9">
        <v>20.056541940000002</v>
      </c>
      <c r="J2" s="9">
        <v>19.759541940000002</v>
      </c>
      <c r="K2" s="9">
        <v>19.552541940000005</v>
      </c>
      <c r="L2" s="9">
        <v>20.380541940000001</v>
      </c>
    </row>
    <row r="3" spans="1:12" x14ac:dyDescent="0.25">
      <c r="A3" s="10">
        <v>45231</v>
      </c>
      <c r="B3" s="9">
        <v>19.123199999999997</v>
      </c>
      <c r="C3" s="9">
        <v>19.633541940000004</v>
      </c>
      <c r="D3" s="9">
        <v>19.813541940000004</v>
      </c>
      <c r="E3" s="9">
        <v>19.70554194</v>
      </c>
      <c r="F3" s="9">
        <v>20.749541940000004</v>
      </c>
      <c r="G3" s="9">
        <v>19.876541940000006</v>
      </c>
      <c r="H3" s="9">
        <v>19.552541940000005</v>
      </c>
      <c r="I3" s="9">
        <v>20.056541940000002</v>
      </c>
      <c r="J3" s="9">
        <v>19.759541940000002</v>
      </c>
      <c r="K3" s="9">
        <v>19.552541940000005</v>
      </c>
      <c r="L3" s="9">
        <v>20.380541940000001</v>
      </c>
    </row>
    <row r="4" spans="1:12" x14ac:dyDescent="0.25">
      <c r="A4" s="10">
        <v>45200</v>
      </c>
      <c r="B4" s="9">
        <v>19.123199999999997</v>
      </c>
      <c r="C4" s="9">
        <v>19.633541940000004</v>
      </c>
      <c r="D4" s="9">
        <v>19.813541940000004</v>
      </c>
      <c r="E4" s="9">
        <v>19.70554194</v>
      </c>
      <c r="F4" s="9">
        <v>20.749541940000004</v>
      </c>
      <c r="G4" s="9">
        <v>19.876541940000006</v>
      </c>
      <c r="H4" s="9">
        <v>19.552541940000005</v>
      </c>
      <c r="I4" s="9">
        <v>20.056541940000002</v>
      </c>
      <c r="J4" s="9">
        <v>19.759541940000002</v>
      </c>
      <c r="K4" s="9">
        <v>19.552541940000005</v>
      </c>
      <c r="L4" s="9">
        <v>20.380541940000001</v>
      </c>
    </row>
    <row r="5" spans="1:12" x14ac:dyDescent="0.25">
      <c r="A5" s="10">
        <v>45170</v>
      </c>
      <c r="B5" s="9">
        <v>20.014199999999999</v>
      </c>
      <c r="C5" s="9">
        <v>20.524541940000006</v>
      </c>
      <c r="D5" s="9">
        <v>20.704541940000002</v>
      </c>
      <c r="E5" s="9">
        <v>20.596541940000002</v>
      </c>
      <c r="F5" s="9">
        <v>21.640541939999999</v>
      </c>
      <c r="G5" s="9">
        <v>20.767541940000001</v>
      </c>
      <c r="H5" s="9">
        <v>20.443541940000003</v>
      </c>
      <c r="I5" s="9">
        <v>20.947541940000004</v>
      </c>
      <c r="J5" s="9">
        <v>20.65054194</v>
      </c>
      <c r="K5" s="9">
        <v>20.443541940000003</v>
      </c>
      <c r="L5" s="9">
        <v>21.271541940000002</v>
      </c>
    </row>
    <row r="6" spans="1:12" x14ac:dyDescent="0.25">
      <c r="A6" s="10">
        <v>45139</v>
      </c>
      <c r="B6" s="9">
        <v>20.014199999999999</v>
      </c>
      <c r="C6" s="9">
        <v>20.524541940000006</v>
      </c>
      <c r="D6" s="9">
        <v>20.704541940000002</v>
      </c>
      <c r="E6" s="9">
        <v>20.596541940000002</v>
      </c>
      <c r="F6" s="9">
        <v>21.640541939999999</v>
      </c>
      <c r="G6" s="9">
        <v>20.767541940000001</v>
      </c>
      <c r="H6" s="9">
        <v>20.443541940000003</v>
      </c>
      <c r="I6" s="9">
        <v>20.947541940000004</v>
      </c>
      <c r="J6" s="9">
        <v>20.65054194</v>
      </c>
      <c r="K6" s="9">
        <v>20.443541940000003</v>
      </c>
      <c r="L6" s="9">
        <v>21.271541940000002</v>
      </c>
    </row>
    <row r="7" spans="1:12" x14ac:dyDescent="0.25">
      <c r="A7" s="10">
        <v>45108</v>
      </c>
      <c r="B7" s="9">
        <v>20.014199999999999</v>
      </c>
      <c r="C7" s="9">
        <v>20.524541940000006</v>
      </c>
      <c r="D7" s="9">
        <v>20.704541940000002</v>
      </c>
      <c r="E7" s="9">
        <v>20.596541940000002</v>
      </c>
      <c r="F7" s="9">
        <v>21.640541939999999</v>
      </c>
      <c r="G7" s="9">
        <v>20.767541940000001</v>
      </c>
      <c r="H7" s="9">
        <v>20.443541940000003</v>
      </c>
      <c r="I7" s="9">
        <v>20.947541940000004</v>
      </c>
      <c r="J7" s="9">
        <v>20.65054194</v>
      </c>
      <c r="K7" s="9">
        <v>20.443541940000003</v>
      </c>
      <c r="L7" s="9">
        <v>21.271541940000002</v>
      </c>
    </row>
    <row r="8" spans="1:12" x14ac:dyDescent="0.25">
      <c r="A8" s="10">
        <v>45078</v>
      </c>
      <c r="B8" s="9">
        <v>23.133600000000001</v>
      </c>
      <c r="C8" s="9">
        <v>24.86265264</v>
      </c>
      <c r="D8" s="9">
        <v>25.04265264</v>
      </c>
      <c r="E8" s="9">
        <v>24.934652639999999</v>
      </c>
      <c r="F8" s="9">
        <v>25.978652640000004</v>
      </c>
      <c r="G8" s="9">
        <v>25.105652639999999</v>
      </c>
      <c r="H8" s="9">
        <v>24.781652640000001</v>
      </c>
      <c r="I8" s="9">
        <v>25.285652639999999</v>
      </c>
      <c r="J8" s="9">
        <v>24.988652640000002</v>
      </c>
      <c r="K8" s="9">
        <v>24.781652640000001</v>
      </c>
      <c r="L8" s="9">
        <v>25.60965264</v>
      </c>
    </row>
    <row r="9" spans="1:12" x14ac:dyDescent="0.25">
      <c r="A9" s="10">
        <v>45047</v>
      </c>
      <c r="B9" s="9">
        <v>23.133600000000001</v>
      </c>
      <c r="C9" s="9">
        <v>24.86265264</v>
      </c>
      <c r="D9" s="9">
        <v>25.04265264</v>
      </c>
      <c r="E9" s="9">
        <v>24.934652639999999</v>
      </c>
      <c r="F9" s="9">
        <v>25.978652640000004</v>
      </c>
      <c r="G9" s="9">
        <v>25.105652639999999</v>
      </c>
      <c r="H9" s="9">
        <v>24.781652640000001</v>
      </c>
      <c r="I9" s="9">
        <v>25.285652639999999</v>
      </c>
      <c r="J9" s="9">
        <v>24.988652640000002</v>
      </c>
      <c r="K9" s="9">
        <v>24.781652640000001</v>
      </c>
      <c r="L9" s="9">
        <v>25.60965264</v>
      </c>
    </row>
    <row r="10" spans="1:12" x14ac:dyDescent="0.25">
      <c r="A10" s="10">
        <v>45017</v>
      </c>
      <c r="B10" s="9">
        <v>23.133600000000001</v>
      </c>
      <c r="C10" s="9">
        <v>24.86265264</v>
      </c>
      <c r="D10" s="9">
        <v>25.04265264</v>
      </c>
      <c r="E10" s="9">
        <v>24.934652639999999</v>
      </c>
      <c r="F10" s="9">
        <v>25.978652640000004</v>
      </c>
      <c r="G10" s="9">
        <v>25.105652639999999</v>
      </c>
      <c r="H10" s="9">
        <v>24.781652640000001</v>
      </c>
      <c r="I10" s="9">
        <v>25.285652639999999</v>
      </c>
      <c r="J10" s="9">
        <v>24.988652640000002</v>
      </c>
      <c r="K10" s="9">
        <v>24.781652640000001</v>
      </c>
      <c r="L10" s="9">
        <v>25.60965264</v>
      </c>
    </row>
    <row r="11" spans="1:12" x14ac:dyDescent="0.25">
      <c r="A11" s="10">
        <v>44986</v>
      </c>
      <c r="B11" s="9">
        <v>21.4785</v>
      </c>
      <c r="C11" s="9">
        <v>24.297089940000003</v>
      </c>
      <c r="D11" s="9">
        <v>24.477089939999999</v>
      </c>
      <c r="E11" s="9">
        <v>24.369089939999999</v>
      </c>
      <c r="F11" s="9">
        <v>25.413089940000003</v>
      </c>
      <c r="G11" s="9">
        <v>24.540089940000001</v>
      </c>
      <c r="H11" s="9">
        <v>24.21608994</v>
      </c>
      <c r="I11" s="9">
        <v>24.720089940000001</v>
      </c>
      <c r="J11" s="9">
        <v>24.423089940000001</v>
      </c>
      <c r="K11" s="9">
        <v>24.21608994</v>
      </c>
      <c r="L11" s="9">
        <v>25.044089939999999</v>
      </c>
    </row>
    <row r="12" spans="1:12" x14ac:dyDescent="0.25">
      <c r="A12" s="10">
        <v>44958</v>
      </c>
      <c r="B12" s="9">
        <v>21.4785</v>
      </c>
      <c r="C12" s="9">
        <v>24.297089940000003</v>
      </c>
      <c r="D12" s="9">
        <v>24.477089939999999</v>
      </c>
      <c r="E12" s="9">
        <v>24.369089939999999</v>
      </c>
      <c r="F12" s="9">
        <v>25.413089940000003</v>
      </c>
      <c r="G12" s="9">
        <v>24.540089940000001</v>
      </c>
      <c r="H12" s="9">
        <v>24.21608994</v>
      </c>
      <c r="I12" s="9">
        <v>24.720089940000001</v>
      </c>
      <c r="J12" s="9">
        <v>24.423089940000001</v>
      </c>
      <c r="K12" s="9">
        <v>24.21608994</v>
      </c>
      <c r="L12" s="9">
        <v>25.044089939999999</v>
      </c>
    </row>
    <row r="13" spans="1:12" x14ac:dyDescent="0.25">
      <c r="A13" s="10">
        <v>44927</v>
      </c>
      <c r="B13" s="9">
        <v>21.4785</v>
      </c>
      <c r="C13" s="9">
        <v>24.297089940000003</v>
      </c>
      <c r="D13" s="9">
        <v>24.477089939999999</v>
      </c>
      <c r="E13" s="9">
        <v>24.369089939999999</v>
      </c>
      <c r="F13" s="9">
        <v>25.413089940000003</v>
      </c>
      <c r="G13" s="9">
        <v>24.540089940000001</v>
      </c>
      <c r="H13" s="9">
        <v>24.21608994</v>
      </c>
      <c r="I13" s="9">
        <v>24.720089940000001</v>
      </c>
      <c r="J13" s="9">
        <v>24.423089940000001</v>
      </c>
      <c r="K13" s="9">
        <v>24.21608994</v>
      </c>
      <c r="L13" s="9">
        <v>25.044089939999999</v>
      </c>
    </row>
    <row r="14" spans="1:12" x14ac:dyDescent="0.25">
      <c r="A14" t="s">
        <v>39</v>
      </c>
      <c r="B14">
        <v>19.920000000000002</v>
      </c>
      <c r="C14">
        <v>29.31</v>
      </c>
      <c r="D14">
        <v>28.51</v>
      </c>
      <c r="E14">
        <v>28.76</v>
      </c>
      <c r="F14">
        <v>32.31</v>
      </c>
      <c r="G14">
        <v>30.4</v>
      </c>
      <c r="H14">
        <v>29.71</v>
      </c>
      <c r="I14">
        <v>31.74</v>
      </c>
      <c r="J14">
        <v>30.48</v>
      </c>
      <c r="K14">
        <v>29.34</v>
      </c>
      <c r="L14">
        <v>31.16</v>
      </c>
    </row>
    <row r="15" spans="1:12" x14ac:dyDescent="0.25">
      <c r="A15" t="s">
        <v>40</v>
      </c>
      <c r="B15">
        <v>19.920000000000002</v>
      </c>
      <c r="C15">
        <v>29.31</v>
      </c>
      <c r="D15">
        <v>28.51</v>
      </c>
      <c r="E15">
        <v>28.76</v>
      </c>
      <c r="F15">
        <v>32.31</v>
      </c>
      <c r="G15">
        <v>30.4</v>
      </c>
      <c r="H15">
        <v>29.71</v>
      </c>
      <c r="I15">
        <v>31.74</v>
      </c>
      <c r="J15">
        <v>30.48</v>
      </c>
      <c r="K15">
        <v>29.34</v>
      </c>
      <c r="L15">
        <v>31.16</v>
      </c>
    </row>
    <row r="16" spans="1:12" x14ac:dyDescent="0.25">
      <c r="A16" t="s">
        <v>41</v>
      </c>
      <c r="B16">
        <v>19.920000000000002</v>
      </c>
      <c r="C16">
        <v>29.31</v>
      </c>
      <c r="D16">
        <v>28.51</v>
      </c>
      <c r="E16">
        <v>28.76</v>
      </c>
      <c r="F16">
        <v>32.31</v>
      </c>
      <c r="G16">
        <v>30.4</v>
      </c>
      <c r="H16">
        <v>29.71</v>
      </c>
      <c r="I16">
        <v>31.74</v>
      </c>
      <c r="J16">
        <v>30.48</v>
      </c>
      <c r="K16">
        <v>29.34</v>
      </c>
      <c r="L16">
        <v>31.16</v>
      </c>
    </row>
    <row r="17" spans="1:12" x14ac:dyDescent="0.25">
      <c r="A17" t="s">
        <v>42</v>
      </c>
      <c r="B17">
        <v>18.5</v>
      </c>
      <c r="C17">
        <v>26.28</v>
      </c>
      <c r="D17">
        <v>25.48</v>
      </c>
      <c r="E17">
        <v>25.73</v>
      </c>
      <c r="F17">
        <v>29.27</v>
      </c>
      <c r="G17">
        <v>27.37</v>
      </c>
      <c r="H17">
        <v>26.67</v>
      </c>
      <c r="I17">
        <v>28.71</v>
      </c>
      <c r="J17">
        <v>27.45</v>
      </c>
      <c r="K17">
        <v>26.3</v>
      </c>
      <c r="L17">
        <v>28.13</v>
      </c>
    </row>
    <row r="18" spans="1:12" x14ac:dyDescent="0.25">
      <c r="A18" t="s">
        <v>43</v>
      </c>
      <c r="B18">
        <v>18.5</v>
      </c>
      <c r="C18">
        <v>26.28</v>
      </c>
      <c r="D18">
        <v>25.48</v>
      </c>
      <c r="E18">
        <v>25.73</v>
      </c>
      <c r="F18">
        <v>29.27</v>
      </c>
      <c r="G18">
        <v>27.37</v>
      </c>
      <c r="H18">
        <v>26.67</v>
      </c>
      <c r="I18">
        <v>28.71</v>
      </c>
      <c r="J18">
        <v>27.45</v>
      </c>
      <c r="K18">
        <v>26.3</v>
      </c>
      <c r="L18">
        <v>28.13</v>
      </c>
    </row>
    <row r="19" spans="1:12" x14ac:dyDescent="0.25">
      <c r="A19" t="s">
        <v>44</v>
      </c>
      <c r="B19">
        <v>18.5</v>
      </c>
      <c r="C19">
        <v>26.28</v>
      </c>
      <c r="D19">
        <v>25.48</v>
      </c>
      <c r="E19">
        <v>25.73</v>
      </c>
      <c r="F19">
        <v>29.27</v>
      </c>
      <c r="G19">
        <v>27.37</v>
      </c>
      <c r="H19">
        <v>26.67</v>
      </c>
      <c r="I19">
        <v>28.71</v>
      </c>
      <c r="J19">
        <v>27.45</v>
      </c>
      <c r="K19">
        <v>26.3</v>
      </c>
      <c r="L19">
        <v>28.13</v>
      </c>
    </row>
    <row r="20" spans="1:12" x14ac:dyDescent="0.25">
      <c r="A20" t="s">
        <v>45</v>
      </c>
      <c r="B20">
        <v>17.22</v>
      </c>
      <c r="C20">
        <v>25</v>
      </c>
      <c r="D20">
        <v>24.2</v>
      </c>
      <c r="E20">
        <v>24.45</v>
      </c>
      <c r="F20">
        <v>28</v>
      </c>
      <c r="G20">
        <v>26.09</v>
      </c>
      <c r="H20">
        <v>25.4</v>
      </c>
      <c r="I20">
        <v>27.43</v>
      </c>
      <c r="J20">
        <v>26.17</v>
      </c>
      <c r="K20">
        <v>25.03</v>
      </c>
      <c r="L20">
        <v>26.85</v>
      </c>
    </row>
    <row r="21" spans="1:12" x14ac:dyDescent="0.25">
      <c r="A21" t="s">
        <v>46</v>
      </c>
      <c r="B21">
        <v>17.22</v>
      </c>
      <c r="C21">
        <v>25</v>
      </c>
      <c r="D21">
        <v>24.2</v>
      </c>
      <c r="E21">
        <v>24.45</v>
      </c>
      <c r="F21">
        <v>28</v>
      </c>
      <c r="G21">
        <v>26.09</v>
      </c>
      <c r="H21">
        <v>25.4</v>
      </c>
      <c r="I21">
        <v>27.43</v>
      </c>
      <c r="J21">
        <v>26.17</v>
      </c>
      <c r="K21">
        <v>25.03</v>
      </c>
      <c r="L21">
        <v>26.85</v>
      </c>
    </row>
    <row r="22" spans="1:12" x14ac:dyDescent="0.25">
      <c r="A22" t="s">
        <v>47</v>
      </c>
      <c r="B22">
        <v>17.22</v>
      </c>
      <c r="C22">
        <v>25</v>
      </c>
      <c r="D22">
        <v>24.2</v>
      </c>
      <c r="E22">
        <v>24.45</v>
      </c>
      <c r="F22">
        <v>28</v>
      </c>
      <c r="G22">
        <v>26.09</v>
      </c>
      <c r="H22">
        <v>25.4</v>
      </c>
      <c r="I22">
        <v>27.43</v>
      </c>
      <c r="J22">
        <v>26.17</v>
      </c>
      <c r="K22">
        <v>25.03</v>
      </c>
      <c r="L22">
        <v>26.85</v>
      </c>
    </row>
    <row r="23" spans="1:12" x14ac:dyDescent="0.25">
      <c r="A23" t="s">
        <v>48</v>
      </c>
      <c r="B23">
        <v>15.96</v>
      </c>
      <c r="C23">
        <v>20.23</v>
      </c>
      <c r="D23">
        <v>19.32</v>
      </c>
      <c r="E23">
        <v>19.600000000000001</v>
      </c>
      <c r="F23">
        <v>23.65</v>
      </c>
      <c r="G23">
        <v>21.48</v>
      </c>
      <c r="H23">
        <v>20.68</v>
      </c>
      <c r="I23">
        <v>23</v>
      </c>
      <c r="J23">
        <v>21.57</v>
      </c>
      <c r="K23">
        <v>20.260000000000002</v>
      </c>
      <c r="L23">
        <v>22.35</v>
      </c>
    </row>
    <row r="24" spans="1:12" x14ac:dyDescent="0.25">
      <c r="A24" t="s">
        <v>49</v>
      </c>
      <c r="B24">
        <v>18.21</v>
      </c>
      <c r="C24">
        <v>21.85</v>
      </c>
      <c r="D24">
        <v>20.93</v>
      </c>
      <c r="E24">
        <v>21.22</v>
      </c>
      <c r="F24">
        <v>25.27</v>
      </c>
      <c r="G24">
        <v>23.09</v>
      </c>
      <c r="H24">
        <v>22.3</v>
      </c>
      <c r="I24">
        <v>24.62</v>
      </c>
      <c r="J24">
        <v>23.18</v>
      </c>
      <c r="K24">
        <v>21.88</v>
      </c>
      <c r="L24">
        <v>23.97</v>
      </c>
    </row>
    <row r="25" spans="1:12" x14ac:dyDescent="0.25">
      <c r="A25" t="s">
        <v>50</v>
      </c>
      <c r="B25">
        <v>18.21</v>
      </c>
      <c r="C25">
        <v>21.85</v>
      </c>
      <c r="D25">
        <v>20.93</v>
      </c>
      <c r="E25">
        <v>21.22</v>
      </c>
      <c r="F25">
        <v>25.27</v>
      </c>
      <c r="G25">
        <v>23.09</v>
      </c>
      <c r="H25">
        <v>22.3</v>
      </c>
      <c r="I25">
        <v>24.62</v>
      </c>
      <c r="J25">
        <v>23.18</v>
      </c>
      <c r="K25">
        <v>21.88</v>
      </c>
      <c r="L25">
        <v>23.97</v>
      </c>
    </row>
    <row r="26" spans="1:12" x14ac:dyDescent="0.25">
      <c r="A26" t="s">
        <v>51</v>
      </c>
      <c r="B26">
        <v>16.829999999999998</v>
      </c>
      <c r="C26">
        <v>19.53</v>
      </c>
      <c r="D26">
        <v>18.98</v>
      </c>
      <c r="E26">
        <v>19.18</v>
      </c>
      <c r="F26">
        <v>23.3</v>
      </c>
      <c r="G26">
        <v>20.76</v>
      </c>
      <c r="H26">
        <v>20.37</v>
      </c>
      <c r="I26">
        <v>22.2</v>
      </c>
      <c r="J26">
        <v>20.9</v>
      </c>
      <c r="K26">
        <v>19.87</v>
      </c>
      <c r="L26">
        <v>21.42</v>
      </c>
    </row>
    <row r="27" spans="1:12" x14ac:dyDescent="0.25">
      <c r="A27" t="s">
        <v>52</v>
      </c>
      <c r="B27">
        <v>16.829999999999998</v>
      </c>
      <c r="C27">
        <v>19.53</v>
      </c>
      <c r="D27">
        <v>18.98</v>
      </c>
      <c r="E27">
        <v>19.18</v>
      </c>
      <c r="F27">
        <v>23.3</v>
      </c>
      <c r="G27">
        <v>20.76</v>
      </c>
      <c r="H27">
        <v>20.37</v>
      </c>
      <c r="I27">
        <v>22.2</v>
      </c>
      <c r="J27">
        <v>20.9</v>
      </c>
      <c r="K27">
        <v>19.87</v>
      </c>
      <c r="L27">
        <v>21.42</v>
      </c>
    </row>
    <row r="28" spans="1:12" x14ac:dyDescent="0.25">
      <c r="A28" t="s">
        <v>53</v>
      </c>
      <c r="B28">
        <v>16.829999999999998</v>
      </c>
      <c r="C28">
        <v>19.53</v>
      </c>
      <c r="D28">
        <v>18.98</v>
      </c>
      <c r="E28">
        <v>19.18</v>
      </c>
      <c r="F28">
        <v>23.3</v>
      </c>
      <c r="G28">
        <v>20.76</v>
      </c>
      <c r="H28">
        <v>20.37</v>
      </c>
      <c r="I28">
        <v>22.2</v>
      </c>
      <c r="J28">
        <v>20.9</v>
      </c>
      <c r="K28">
        <v>19.87</v>
      </c>
      <c r="L28">
        <v>21.42</v>
      </c>
    </row>
    <row r="29" spans="1:12" x14ac:dyDescent="0.25">
      <c r="A29" t="s">
        <v>54</v>
      </c>
      <c r="B29">
        <v>15.69</v>
      </c>
      <c r="C29">
        <v>16.41</v>
      </c>
      <c r="D29">
        <v>15.86</v>
      </c>
      <c r="E29">
        <v>16.059999999999999</v>
      </c>
      <c r="F29">
        <v>20.18</v>
      </c>
      <c r="G29">
        <v>17.64</v>
      </c>
      <c r="H29">
        <v>17.260000000000002</v>
      </c>
      <c r="I29">
        <v>19.079999999999998</v>
      </c>
      <c r="J29">
        <v>17.79</v>
      </c>
      <c r="K29">
        <v>16.75</v>
      </c>
      <c r="L29">
        <v>18.3</v>
      </c>
    </row>
    <row r="30" spans="1:12" x14ac:dyDescent="0.25">
      <c r="A30" t="s">
        <v>55</v>
      </c>
      <c r="B30">
        <v>15.69</v>
      </c>
      <c r="C30">
        <v>16.41</v>
      </c>
      <c r="D30">
        <v>15.86</v>
      </c>
      <c r="E30">
        <v>16.059999999999999</v>
      </c>
      <c r="F30">
        <v>20.18</v>
      </c>
      <c r="G30">
        <v>17.64</v>
      </c>
      <c r="H30">
        <v>17.260000000000002</v>
      </c>
      <c r="I30">
        <v>19.079999999999998</v>
      </c>
      <c r="J30">
        <v>17.79</v>
      </c>
      <c r="K30">
        <v>16.75</v>
      </c>
      <c r="L30">
        <v>18.3</v>
      </c>
    </row>
    <row r="31" spans="1:12" x14ac:dyDescent="0.25">
      <c r="A31" t="s">
        <v>56</v>
      </c>
      <c r="B31">
        <v>15.69</v>
      </c>
      <c r="C31">
        <v>16.41</v>
      </c>
      <c r="D31">
        <v>15.86</v>
      </c>
      <c r="E31">
        <v>16.059999999999999</v>
      </c>
      <c r="F31">
        <v>20.18</v>
      </c>
      <c r="G31">
        <v>17.64</v>
      </c>
      <c r="H31">
        <v>17.260000000000002</v>
      </c>
      <c r="I31">
        <v>19.079999999999998</v>
      </c>
      <c r="J31">
        <v>17.79</v>
      </c>
      <c r="K31">
        <v>16.75</v>
      </c>
      <c r="L31">
        <v>18.3</v>
      </c>
    </row>
    <row r="32" spans="1:12" x14ac:dyDescent="0.25">
      <c r="A32" t="s">
        <v>57</v>
      </c>
      <c r="B32">
        <v>14.77</v>
      </c>
      <c r="C32">
        <v>15.94</v>
      </c>
      <c r="D32">
        <v>15.39</v>
      </c>
      <c r="E32">
        <v>15.59</v>
      </c>
      <c r="F32">
        <v>19.71</v>
      </c>
      <c r="G32">
        <v>17.18</v>
      </c>
      <c r="H32">
        <v>16.79</v>
      </c>
      <c r="I32">
        <v>18.62</v>
      </c>
      <c r="J32">
        <v>17.32</v>
      </c>
      <c r="K32">
        <v>16.28</v>
      </c>
      <c r="L32">
        <v>17.829999999999998</v>
      </c>
    </row>
    <row r="33" spans="1:12" x14ac:dyDescent="0.25">
      <c r="A33" t="s">
        <v>58</v>
      </c>
      <c r="B33">
        <v>14.77</v>
      </c>
      <c r="C33">
        <v>15.94</v>
      </c>
      <c r="D33">
        <v>15.39</v>
      </c>
      <c r="E33">
        <v>15.59</v>
      </c>
      <c r="F33">
        <v>19.71</v>
      </c>
      <c r="G33">
        <v>17.18</v>
      </c>
      <c r="H33">
        <v>16.79</v>
      </c>
      <c r="I33">
        <v>18.62</v>
      </c>
      <c r="J33">
        <v>17.32</v>
      </c>
      <c r="K33">
        <v>16.28</v>
      </c>
      <c r="L33">
        <v>17.829999999999998</v>
      </c>
    </row>
    <row r="34" spans="1:12" x14ac:dyDescent="0.25">
      <c r="A34" t="s">
        <v>59</v>
      </c>
      <c r="B34">
        <v>14.77</v>
      </c>
      <c r="C34">
        <v>15.94</v>
      </c>
      <c r="D34">
        <v>15.39</v>
      </c>
      <c r="E34">
        <v>15.59</v>
      </c>
      <c r="F34">
        <v>19.71</v>
      </c>
      <c r="G34">
        <v>17.18</v>
      </c>
      <c r="H34">
        <v>16.79</v>
      </c>
      <c r="I34">
        <v>18.62</v>
      </c>
      <c r="J34">
        <v>17.32</v>
      </c>
      <c r="K34">
        <v>16.28</v>
      </c>
      <c r="L34">
        <v>17.829999999999998</v>
      </c>
    </row>
    <row r="35" spans="1:12" x14ac:dyDescent="0.25">
      <c r="A35" t="s">
        <v>60</v>
      </c>
      <c r="B35">
        <v>13.43</v>
      </c>
      <c r="C35">
        <v>15.27</v>
      </c>
      <c r="D35">
        <v>14.72</v>
      </c>
      <c r="E35">
        <v>14.91</v>
      </c>
      <c r="F35">
        <v>19.04</v>
      </c>
      <c r="G35">
        <v>16.5</v>
      </c>
      <c r="H35">
        <v>16.11</v>
      </c>
      <c r="I35">
        <v>17.940000000000001</v>
      </c>
      <c r="J35">
        <v>16.64</v>
      </c>
      <c r="K35">
        <v>15.61</v>
      </c>
      <c r="L35">
        <v>17.16</v>
      </c>
    </row>
  </sheetData>
  <sheetProtection algorithmName="SHA-512" hashValue="66oB6vzdzFRac9lffVZNELIXy2rWQrcgiO31rbGd2raf+XUx8SUhhXSGnSyj5F6ofSKcmrM9kox/KWwbNBqMqQ==" saltValue="J4gkZTDAaPUgbpBj+Jgh9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1cb5ca-0102-4c8a-97f0-47c384e32fd5">
      <Terms xmlns="http://schemas.microsoft.com/office/infopath/2007/PartnerControls"/>
    </lcf76f155ced4ddcb4097134ff3c332f>
    <TaxCatchAll xmlns="b646ba2c-5d6b-4dbe-848d-ffe408b4b53d" xsi:nil="true"/>
    <SharedWithUsers xmlns="b646ba2c-5d6b-4dbe-848d-ffe408b4b53d">
      <UserInfo>
        <DisplayName>Bosmans Wouter</DisplayName>
        <AccountId>40</AccountId>
        <AccountType/>
      </UserInfo>
    </SharedWithUsers>
    <_Flow_SignoffStatus xmlns="621cb5ca-0102-4c8a-97f0-47c384e32f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997632AF58B40955BFFFDAB07F597" ma:contentTypeVersion="17" ma:contentTypeDescription="Een nieuw document maken." ma:contentTypeScope="" ma:versionID="8fd9511649bc72f74740aebc758ff0a5">
  <xsd:schema xmlns:xsd="http://www.w3.org/2001/XMLSchema" xmlns:xs="http://www.w3.org/2001/XMLSchema" xmlns:p="http://schemas.microsoft.com/office/2006/metadata/properties" xmlns:ns2="621cb5ca-0102-4c8a-97f0-47c384e32fd5" xmlns:ns3="b646ba2c-5d6b-4dbe-848d-ffe408b4b53d" targetNamespace="http://schemas.microsoft.com/office/2006/metadata/properties" ma:root="true" ma:fieldsID="4e5cbd16167313662382bd9e65eddcaa" ns2:_="" ns3:_="">
    <xsd:import namespace="621cb5ca-0102-4c8a-97f0-47c384e32fd5"/>
    <xsd:import namespace="b646ba2c-5d6b-4dbe-848d-ffe408b4b5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cb5ca-0102-4c8a-97f0-47c384e32f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4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6ba2c-5d6b-4dbe-848d-ffe408b4b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4441f4-1a6f-4019-a86a-0283a3aeeaa0}" ma:internalName="TaxCatchAll" ma:showField="CatchAllData" ma:web="b646ba2c-5d6b-4dbe-848d-ffe408b4b5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4485C-B875-4E38-8065-8F5E2D82A761}">
  <ds:schemaRefs>
    <ds:schemaRef ds:uri="http://schemas.microsoft.com/office/2006/metadata/properties"/>
    <ds:schemaRef ds:uri="http://schemas.microsoft.com/office/infopath/2007/PartnerControls"/>
    <ds:schemaRef ds:uri="621cb5ca-0102-4c8a-97f0-47c384e32fd5"/>
    <ds:schemaRef ds:uri="b646ba2c-5d6b-4dbe-848d-ffe408b4b53d"/>
  </ds:schemaRefs>
</ds:datastoreItem>
</file>

<file path=customXml/itemProps2.xml><?xml version="1.0" encoding="utf-8"?>
<ds:datastoreItem xmlns:ds="http://schemas.openxmlformats.org/officeDocument/2006/customXml" ds:itemID="{49486BB7-BF2A-4727-B0B6-26C0E0A03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1cb5ca-0102-4c8a-97f0-47c384e32fd5"/>
    <ds:schemaRef ds:uri="b646ba2c-5d6b-4dbe-848d-ffe408b4b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0D927-225B-4CD0-AE80-FD7019199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Overgangsmaatregel PV</vt:lpstr>
      <vt:lpstr>Berekening</vt:lpstr>
      <vt:lpstr>Forfaitaire verbruiken</vt:lpstr>
      <vt:lpstr>Kwartaaltarieven</vt:lpstr>
      <vt:lpstr>Maandtarieven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Bosmans, Jolien</dc:creator>
  <cp:keywords/>
  <dc:description/>
  <cp:lastModifiedBy>Van Holm Sara</cp:lastModifiedBy>
  <cp:revision/>
  <dcterms:created xsi:type="dcterms:W3CDTF">2023-05-04T13:08:24Z</dcterms:created>
  <dcterms:modified xsi:type="dcterms:W3CDTF">2023-10-31T11:04:29Z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0x010100F3F997632AF58B40955BFFFDAB07F597</vt:lpwstr>
  </property>
  <property fmtid="{D5CDD505-2E9C-101B-9397-08002B2CF9AE}" pid="3" name="MediaServiceImageTags">
    <vt:lpwstr/>
  </property>
</Properties>
</file>