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athalie_bouckaert_vlaanderen_be/Documents/procedures/indexatie/"/>
    </mc:Choice>
  </mc:AlternateContent>
  <xr:revisionPtr revIDLastSave="209" documentId="8_{25C52F30-976F-45F1-984A-705D420541A1}" xr6:coauthVersionLast="47" xr6:coauthVersionMax="47" xr10:uidLastSave="{8C977EAD-92F9-48E3-8845-22C38DD8080E}"/>
  <bookViews>
    <workbookView xWindow="-28920" yWindow="-120" windowWidth="29040" windowHeight="15840" xr2:uid="{00000000-000D-0000-FFFF-FFFF00000000}"/>
  </bookViews>
  <sheets>
    <sheet name="HS19_HP19" sheetId="1" r:id="rId1"/>
    <sheet name="Gemeenten" sheetId="2" state="hidden" r:id="rId2"/>
    <sheet name="Index" sheetId="3" state="hidden" r:id="rId3"/>
  </sheets>
  <definedNames>
    <definedName name="_xlnm._FilterDatabase" localSheetId="2" hidden="1">Index!$A$1:$F$1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D2" i="3"/>
  <c r="B2" i="3"/>
  <c r="E3" i="3"/>
  <c r="D3" i="3"/>
  <c r="B3" i="3"/>
  <c r="E4" i="3"/>
  <c r="D4" i="3"/>
  <c r="E5" i="3"/>
  <c r="B4" i="3"/>
  <c r="D5" i="3"/>
  <c r="B5" i="3"/>
  <c r="E6" i="3"/>
  <c r="D6" i="3"/>
  <c r="B6" i="3"/>
  <c r="E7" i="3"/>
  <c r="D7" i="3"/>
  <c r="B7" i="3"/>
  <c r="E8" i="3"/>
  <c r="D8" i="3"/>
  <c r="B8" i="3"/>
  <c r="Z19" i="1"/>
  <c r="Z23" i="1" s="1"/>
  <c r="P22" i="1"/>
  <c r="P21" i="1"/>
  <c r="P20" i="1"/>
  <c r="P19" i="1"/>
  <c r="F20" i="1"/>
  <c r="F19" i="1"/>
  <c r="Z20" i="1" l="1"/>
  <c r="Z21" i="1"/>
  <c r="Z22" i="1"/>
  <c r="E9" i="3" l="1"/>
  <c r="D9" i="3"/>
  <c r="B9" i="3"/>
  <c r="E10" i="3"/>
  <c r="D10" i="3"/>
  <c r="B10" i="3"/>
  <c r="E11" i="3"/>
  <c r="D11" i="3"/>
  <c r="B11" i="3"/>
  <c r="E12" i="3"/>
  <c r="D12" i="3"/>
  <c r="B12" i="3"/>
  <c r="E13" i="3"/>
  <c r="D13" i="3"/>
  <c r="B13" i="3"/>
  <c r="E14" i="3"/>
  <c r="D14" i="3"/>
  <c r="B14" i="3"/>
  <c r="E15" i="3"/>
  <c r="D15" i="3"/>
  <c r="B15" i="3"/>
  <c r="E16" i="3"/>
  <c r="D16" i="3"/>
  <c r="B16" i="3"/>
  <c r="E17" i="3"/>
  <c r="D17" i="3"/>
  <c r="B17" i="3"/>
  <c r="E18" i="3"/>
  <c r="D18" i="3"/>
  <c r="B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E33" i="3" l="1"/>
  <c r="D33" i="3"/>
  <c r="B33" i="3"/>
  <c r="E32" i="3"/>
  <c r="D32" i="3"/>
  <c r="B32" i="3"/>
  <c r="B34" i="3" l="1"/>
  <c r="D34" i="3"/>
  <c r="E34" i="3"/>
  <c r="B35" i="3"/>
  <c r="D35" i="3"/>
  <c r="E35" i="3"/>
  <c r="B36" i="3"/>
  <c r="D36" i="3"/>
  <c r="E36" i="3"/>
  <c r="B37" i="3"/>
  <c r="D37" i="3"/>
  <c r="E37" i="3"/>
  <c r="B38" i="3"/>
  <c r="D38" i="3"/>
  <c r="E38" i="3"/>
  <c r="B39" i="3" l="1"/>
  <c r="D39" i="3"/>
  <c r="E39" i="3"/>
  <c r="B40" i="3" l="1"/>
  <c r="D40" i="3"/>
  <c r="E40" i="3"/>
  <c r="B41" i="3" l="1"/>
  <c r="D41" i="3"/>
  <c r="E41" i="3"/>
  <c r="B42" i="3" l="1"/>
  <c r="D42" i="3"/>
  <c r="E42" i="3"/>
  <c r="B43" i="3" l="1"/>
  <c r="D43" i="3"/>
  <c r="E43" i="3"/>
  <c r="B44" i="3" l="1"/>
  <c r="D44" i="3"/>
  <c r="E44" i="3"/>
  <c r="B45" i="3" l="1"/>
  <c r="D45" i="3"/>
  <c r="E45" i="3"/>
  <c r="B46" i="3" l="1"/>
  <c r="D46" i="3"/>
  <c r="E46" i="3"/>
  <c r="B47" i="3" l="1"/>
  <c r="D47" i="3"/>
  <c r="E47" i="3"/>
  <c r="B48" i="3" l="1"/>
  <c r="D48" i="3"/>
  <c r="E48" i="3"/>
  <c r="B49" i="3" l="1"/>
  <c r="D49" i="3"/>
  <c r="E49" i="3"/>
  <c r="I27" i="1" l="1"/>
  <c r="B50" i="3" l="1"/>
  <c r="D50" i="3"/>
  <c r="E50" i="3"/>
  <c r="B51" i="3" l="1"/>
  <c r="D51" i="3"/>
  <c r="E51" i="3"/>
  <c r="B52" i="3" l="1"/>
  <c r="D52" i="3"/>
  <c r="E52" i="3"/>
  <c r="B53" i="3" l="1"/>
  <c r="D53" i="3"/>
  <c r="E53" i="3"/>
  <c r="B54" i="3" l="1"/>
  <c r="D54" i="3"/>
  <c r="E54" i="3"/>
  <c r="B55" i="3" l="1"/>
  <c r="D55" i="3"/>
  <c r="E55" i="3"/>
  <c r="I21" i="1" l="1"/>
  <c r="B56" i="3" l="1"/>
  <c r="D56" i="3"/>
  <c r="E56" i="3"/>
  <c r="G4" i="1"/>
  <c r="B57" i="3" l="1"/>
  <c r="D57" i="3"/>
  <c r="E57" i="3"/>
  <c r="F5" i="1" l="1"/>
  <c r="B58" i="3"/>
  <c r="D58" i="3"/>
  <c r="E58" i="3"/>
  <c r="B59" i="3" l="1"/>
  <c r="D59" i="3"/>
  <c r="E59" i="3"/>
  <c r="B60" i="3" l="1"/>
  <c r="D60" i="3"/>
  <c r="E60" i="3"/>
  <c r="B61" i="3" l="1"/>
  <c r="D61" i="3"/>
  <c r="E61" i="3"/>
  <c r="B62" i="3" l="1"/>
  <c r="D62" i="3"/>
  <c r="E62" i="3"/>
  <c r="B63" i="3" l="1"/>
  <c r="D63" i="3"/>
  <c r="E63" i="3"/>
  <c r="B236" i="3" l="1"/>
  <c r="D236" i="3"/>
  <c r="E236" i="3"/>
  <c r="B215" i="3"/>
  <c r="D215" i="3"/>
  <c r="E215" i="3"/>
  <c r="B216" i="3"/>
  <c r="D216" i="3"/>
  <c r="E216" i="3"/>
  <c r="B217" i="3"/>
  <c r="D217" i="3"/>
  <c r="E217" i="3"/>
  <c r="B218" i="3"/>
  <c r="D218" i="3"/>
  <c r="E218" i="3"/>
  <c r="B219" i="3"/>
  <c r="D219" i="3"/>
  <c r="E219" i="3"/>
  <c r="B220" i="3"/>
  <c r="D220" i="3"/>
  <c r="E220" i="3"/>
  <c r="B221" i="3"/>
  <c r="D221" i="3"/>
  <c r="E221" i="3"/>
  <c r="B222" i="3"/>
  <c r="D222" i="3"/>
  <c r="E222" i="3"/>
  <c r="B223" i="3"/>
  <c r="D223" i="3"/>
  <c r="E223" i="3"/>
  <c r="B224" i="3"/>
  <c r="D224" i="3"/>
  <c r="E224" i="3"/>
  <c r="B225" i="3"/>
  <c r="D225" i="3"/>
  <c r="E225" i="3"/>
  <c r="B226" i="3"/>
  <c r="D226" i="3"/>
  <c r="E226" i="3"/>
  <c r="B227" i="3"/>
  <c r="D227" i="3"/>
  <c r="E227" i="3"/>
  <c r="B228" i="3"/>
  <c r="D228" i="3"/>
  <c r="E228" i="3"/>
  <c r="B229" i="3"/>
  <c r="D229" i="3"/>
  <c r="E229" i="3"/>
  <c r="B230" i="3"/>
  <c r="D230" i="3"/>
  <c r="E230" i="3"/>
  <c r="B231" i="3"/>
  <c r="D231" i="3"/>
  <c r="E231" i="3"/>
  <c r="B232" i="3"/>
  <c r="D232" i="3"/>
  <c r="E232" i="3"/>
  <c r="B233" i="3"/>
  <c r="D233" i="3"/>
  <c r="E233" i="3"/>
  <c r="B234" i="3"/>
  <c r="D234" i="3"/>
  <c r="E234" i="3"/>
  <c r="B235" i="3"/>
  <c r="D235" i="3"/>
  <c r="E235" i="3"/>
  <c r="E64" i="3"/>
  <c r="D64" i="3"/>
  <c r="B64" i="3"/>
  <c r="E65" i="3" l="1"/>
  <c r="D65" i="3"/>
  <c r="B65" i="3"/>
  <c r="F4" i="1" l="1"/>
  <c r="E66" i="3" l="1"/>
  <c r="D66" i="3"/>
  <c r="B66" i="3"/>
  <c r="D177" i="3" l="1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D176" i="3" l="1"/>
  <c r="E176" i="3"/>
  <c r="B176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D172" i="3"/>
  <c r="D173" i="3"/>
  <c r="D174" i="3"/>
  <c r="D175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E67" i="3"/>
  <c r="D67" i="3"/>
  <c r="B67" i="3"/>
  <c r="E140" i="3" l="1"/>
  <c r="D140" i="3"/>
  <c r="B140" i="3"/>
  <c r="I22" i="1"/>
  <c r="I23" i="1" s="1"/>
  <c r="I24" i="1" s="1"/>
  <c r="X23" i="1" l="1"/>
  <c r="X22" i="1"/>
  <c r="X21" i="1"/>
  <c r="X20" i="1"/>
  <c r="X26" i="1"/>
  <c r="Z26" i="1" s="1"/>
  <c r="P25" i="1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68" i="3"/>
  <c r="S19" i="1"/>
  <c r="N25" i="1"/>
  <c r="N24" i="1"/>
  <c r="F8" i="1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139" i="3"/>
  <c r="I19" i="1"/>
  <c r="K19" i="1" s="1"/>
  <c r="F21" i="1"/>
  <c r="D21" i="1"/>
  <c r="D23" i="1" s="1"/>
  <c r="U19" i="1" l="1"/>
  <c r="E39" i="1" s="1"/>
  <c r="Z28" i="1"/>
  <c r="Z30" i="1"/>
  <c r="Z29" i="1"/>
  <c r="Z27" i="1"/>
  <c r="X27" i="1"/>
  <c r="E36" i="1"/>
  <c r="P24" i="1"/>
  <c r="P26" i="1" s="1"/>
  <c r="E40" i="1" s="1"/>
  <c r="X28" i="1"/>
  <c r="X29" i="1"/>
  <c r="X30" i="1"/>
  <c r="N26" i="1"/>
  <c r="D24" i="1"/>
  <c r="F24" i="1" s="1"/>
  <c r="X33" i="1" l="1"/>
  <c r="Z33" i="1"/>
  <c r="D26" i="1"/>
  <c r="F26" i="1" s="1"/>
  <c r="F11" i="1"/>
  <c r="F27" i="1" l="1"/>
  <c r="F29" i="1" s="1"/>
  <c r="Z35" i="1" s="1"/>
  <c r="D27" i="1"/>
  <c r="D29" i="1" s="1"/>
  <c r="E37" i="1" l="1"/>
  <c r="E42" i="1" l="1"/>
</calcChain>
</file>

<file path=xl/sharedStrings.xml><?xml version="1.0" encoding="utf-8"?>
<sst xmlns="http://schemas.openxmlformats.org/spreadsheetml/2006/main" count="558" uniqueCount="295">
  <si>
    <t>postcode nieuwe huurwoning</t>
  </si>
  <si>
    <t>ANTWERPEN</t>
  </si>
  <si>
    <t>Antwerpen</t>
  </si>
  <si>
    <t>Buizingen</t>
  </si>
  <si>
    <t>Lembeek</t>
  </si>
  <si>
    <t>Sint-Pieters-Kapelle</t>
  </si>
  <si>
    <t>Ruisbroek</t>
  </si>
  <si>
    <t>Vlezenbeek</t>
  </si>
  <si>
    <t>Lot</t>
  </si>
  <si>
    <t>Alsemberg</t>
  </si>
  <si>
    <t>Dworp</t>
  </si>
  <si>
    <t>Huizingen</t>
  </si>
  <si>
    <t>Elingen</t>
  </si>
  <si>
    <t>Beert</t>
  </si>
  <si>
    <t>Bellingen</t>
  </si>
  <si>
    <t>Itterbeek</t>
  </si>
  <si>
    <t>Groot-Bijgaarden</t>
  </si>
  <si>
    <t>Schepdaal</t>
  </si>
  <si>
    <t>Relegem</t>
  </si>
  <si>
    <t>Zellik</t>
  </si>
  <si>
    <t>Wambeek</t>
  </si>
  <si>
    <t>Sint-Katherina-Lombeek</t>
  </si>
  <si>
    <t>Mazenzele</t>
  </si>
  <si>
    <t>Borchtlombeek</t>
  </si>
  <si>
    <t>Diegem</t>
  </si>
  <si>
    <t>Humbeek</t>
  </si>
  <si>
    <t>Beigem</t>
  </si>
  <si>
    <t>Strombeek-Bever</t>
  </si>
  <si>
    <t>Wolvertem</t>
  </si>
  <si>
    <t>Sint-Stevens-Woluwe</t>
  </si>
  <si>
    <t>Sterrebeek</t>
  </si>
  <si>
    <t>Hofstade</t>
  </si>
  <si>
    <t>Elewijt</t>
  </si>
  <si>
    <t>Weerde</t>
  </si>
  <si>
    <t>Vremde</t>
  </si>
  <si>
    <t>Heffen</t>
  </si>
  <si>
    <t>Hombeek</t>
  </si>
  <si>
    <t>Leest</t>
  </si>
  <si>
    <t>Muizen</t>
  </si>
  <si>
    <t>Heverlee</t>
  </si>
  <si>
    <t>Wilsele</t>
  </si>
  <si>
    <t>Wijgmaal</t>
  </si>
  <si>
    <t>Korbeek-Dijle</t>
  </si>
  <si>
    <t>Leefdaal</t>
  </si>
  <si>
    <t>Erps-Kwerps</t>
  </si>
  <si>
    <t>Everberg</t>
  </si>
  <si>
    <t>Meerbeek</t>
  </si>
  <si>
    <t>Vossem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</si>
  <si>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</si>
  <si>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</si>
  <si>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</si>
  <si>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</si>
  <si>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</si>
  <si>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</si>
  <si>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</si>
  <si>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Bissegem</t>
  </si>
  <si>
    <t>Heule</t>
  </si>
  <si>
    <t>Bellegem</t>
  </si>
  <si>
    <t>Kooigem</t>
  </si>
  <si>
    <t>Marke</t>
  </si>
  <si>
    <t>Rollegem</t>
  </si>
  <si>
    <t>Aalbeke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</si>
  <si>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</si>
  <si>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</si>
  <si>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</si>
  <si>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</si>
  <si>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</si>
  <si>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</si>
  <si>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</si>
  <si>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</si>
  <si>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</si>
  <si>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</si>
  <si>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</si>
  <si>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</si>
  <si>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</si>
  <si>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Belsele</t>
  </si>
  <si>
    <t>Sinaai-Waas</t>
  </si>
  <si>
    <t>Gijzegem</t>
  </si>
  <si>
    <t>Baardegem</t>
  </si>
  <si>
    <t>Herdersem</t>
  </si>
  <si>
    <t>Moorsel</t>
  </si>
  <si>
    <t>Erembodegem</t>
  </si>
  <si>
    <t>Nieuwerkerken</t>
  </si>
  <si>
    <t>Deurle</t>
  </si>
  <si>
    <t>aantal personen ten laste</t>
  </si>
  <si>
    <t>MAXIMALE  HUURPRIJS</t>
  </si>
  <si>
    <t>€</t>
  </si>
  <si>
    <t>startdatum huurcontract (dd/mm/jjjj)</t>
  </si>
  <si>
    <t>Halle</t>
  </si>
  <si>
    <t>Herne</t>
  </si>
  <si>
    <t>Bever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</si>
  <si>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</si>
  <si>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</si>
  <si>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</si>
  <si>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</si>
  <si>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</si>
  <si>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</si>
  <si>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</si>
  <si>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Drogenbos</t>
  </si>
  <si>
    <t>Linkebeek</t>
  </si>
  <si>
    <t>Sint-Genesius-Rode</t>
  </si>
  <si>
    <t>Beersel</t>
  </si>
  <si>
    <t>Bogaarden</t>
  </si>
  <si>
    <t>Heikruis</t>
  </si>
  <si>
    <t>Pepingen</t>
  </si>
  <si>
    <t>Dilbeek</t>
  </si>
  <si>
    <t>Sint-Martens-Bodegem</t>
  </si>
  <si>
    <t>Sint-Ulriks-Kapelle</t>
  </si>
  <si>
    <t>Asse</t>
  </si>
  <si>
    <t>Bekkerzeel</t>
  </si>
  <si>
    <t>Kobbegem</t>
  </si>
  <si>
    <t>Mollem</t>
  </si>
  <si>
    <t>Ternat</t>
  </si>
  <si>
    <t>Opwijk</t>
  </si>
  <si>
    <t>Gaasbeek</t>
  </si>
  <si>
    <t>Lennik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</si>
  <si>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</si>
  <si>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</si>
  <si>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</si>
  <si>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</si>
  <si>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</si>
  <si>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</si>
  <si>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</si>
  <si>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</si>
  <si>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</si>
  <si>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</si>
  <si>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Liedekerke</t>
  </si>
  <si>
    <t>Wemmel</t>
  </si>
  <si>
    <t>Brussegem</t>
  </si>
  <si>
    <t>Hamme</t>
  </si>
  <si>
    <t>Merchtem</t>
  </si>
  <si>
    <t>Affligem</t>
  </si>
  <si>
    <t>Essene</t>
  </si>
  <si>
    <t>Hekelgem</t>
  </si>
  <si>
    <t>Teralfene</t>
  </si>
  <si>
    <t>Peutie</t>
  </si>
  <si>
    <t>Vilvoorde</t>
  </si>
  <si>
    <t>Melsbroek</t>
  </si>
  <si>
    <t>Perk</t>
  </si>
  <si>
    <t>Steenokkerzeel</t>
  </si>
  <si>
    <t>Machelen</t>
  </si>
  <si>
    <t>Londerzeel</t>
  </si>
  <si>
    <t>Malderen</t>
  </si>
  <si>
    <t>Steenhuffel</t>
  </si>
  <si>
    <t>Grimbergen</t>
  </si>
  <si>
    <t>Meise</t>
  </si>
  <si>
    <t>Kapelle-op-den-Bos</t>
  </si>
  <si>
    <t>Nieuwenrode</t>
  </si>
  <si>
    <t>Ramsdonk</t>
  </si>
  <si>
    <t>Berg</t>
  </si>
  <si>
    <t>Buken</t>
  </si>
  <si>
    <t>Kampenhout</t>
  </si>
  <si>
    <t>Nederokkerzeel</t>
  </si>
  <si>
    <t>Nossegem</t>
  </si>
  <si>
    <t>Zaventem</t>
  </si>
  <si>
    <t>Kraainem</t>
  </si>
  <si>
    <t>Wezembeek-Oppem</t>
  </si>
  <si>
    <t>Eppegem</t>
  </si>
  <si>
    <t>Zemst</t>
  </si>
  <si>
    <t>Berendrecht</t>
  </si>
  <si>
    <t>Lillo</t>
  </si>
  <si>
    <t>Zandvliet</t>
  </si>
  <si>
    <t>Zwijndrecht</t>
  </si>
  <si>
    <t>Burcht</t>
  </si>
  <si>
    <t>Deurne</t>
  </si>
  <si>
    <t>Wijnegem</t>
  </si>
  <si>
    <t>Borgerhout</t>
  </si>
  <si>
    <t>Borsbeek</t>
  </si>
  <si>
    <t>Wommelgem</t>
  </si>
  <si>
    <t>Merksem</t>
  </si>
  <si>
    <t>Ekeren</t>
  </si>
  <si>
    <t>Turnhout</t>
  </si>
  <si>
    <t>Boechout</t>
  </si>
  <si>
    <t>Hove</t>
  </si>
  <si>
    <t>Lint</t>
  </si>
  <si>
    <t>Kontich</t>
  </si>
  <si>
    <t>Waarloos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</si>
  <si>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</si>
  <si>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</si>
  <si>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</si>
  <si>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</si>
  <si>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</si>
  <si>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</si>
  <si>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</si>
  <si>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</si>
  <si>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</si>
  <si>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</si>
  <si>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Niel</t>
  </si>
  <si>
    <t>Leuven</t>
  </si>
  <si>
    <t>Kessel-Lo</t>
  </si>
  <si>
    <t>Huldenberg</t>
  </si>
  <si>
    <t>Loonbeek</t>
  </si>
  <si>
    <t>Neerijse</t>
  </si>
  <si>
    <t>Ottenburg</t>
  </si>
  <si>
    <t>Sint-Agatha-Rode</t>
  </si>
  <si>
    <t>Bertem</t>
  </si>
  <si>
    <t>Kortenberg</t>
  </si>
  <si>
    <t>Duisburg</t>
  </si>
  <si>
    <t>Tervuren</t>
  </si>
  <si>
    <t>Overijse</t>
  </si>
  <si>
    <t>Hasselt</t>
  </si>
  <si>
    <t>Genk</t>
  </si>
  <si>
    <t>Brugge</t>
  </si>
  <si>
    <t>Koolkerke</t>
  </si>
  <si>
    <t>Sint-Andries</t>
  </si>
  <si>
    <t>Sint-Michiels</t>
  </si>
  <si>
    <t>Assebroek</t>
  </si>
  <si>
    <t>Sint-Kruis</t>
  </si>
  <si>
    <t>Dudzele</t>
  </si>
  <si>
    <t>Lissewege</t>
  </si>
  <si>
    <t>Zeebrugge</t>
  </si>
  <si>
    <t>Oostende</t>
  </si>
  <si>
    <t>Stene</t>
  </si>
  <si>
    <t>Zandvoorde</t>
  </si>
  <si>
    <t>Kortrijk</t>
  </si>
  <si>
    <t>Beveren</t>
  </si>
  <si>
    <t>Oekene</t>
  </si>
  <si>
    <t>Roeselare</t>
  </si>
  <si>
    <t>Rumbeke</t>
  </si>
  <si>
    <t>Gent</t>
  </si>
  <si>
    <t>Destelbergen</t>
  </si>
  <si>
    <t>Heusden</t>
  </si>
  <si>
    <t>Melle</t>
  </si>
  <si>
    <t>Gontrode</t>
  </si>
  <si>
    <t>Nieuwkerken-Waas</t>
  </si>
  <si>
    <t>Sint-Niklaas</t>
  </si>
  <si>
    <t>Aalst</t>
  </si>
  <si>
    <t>Hofstade (O.-Vl.)</t>
  </si>
  <si>
    <t>Meldert (O.-Vl.)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</si>
  <si>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</si>
  <si>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</si>
  <si>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</si>
  <si>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</si>
  <si>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</si>
  <si>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</si>
  <si>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</si>
  <si>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 Pinte</t>
  </si>
  <si>
    <t>Zevergem</t>
  </si>
  <si>
    <t>Evergem</t>
  </si>
  <si>
    <t>Kluizen</t>
  </si>
  <si>
    <t>Sleidingen</t>
  </si>
  <si>
    <t>VLAAMS-BRABANT</t>
  </si>
  <si>
    <t>LIMBURG</t>
  </si>
  <si>
    <t>WEST-VLAANDEREN</t>
  </si>
  <si>
    <t>OOST-VLAANDEREN</t>
  </si>
  <si>
    <t>UW GEINDEXEERDE HUURPRIJS</t>
  </si>
  <si>
    <t>recentst gekende jaarinkomen</t>
  </si>
  <si>
    <t>inkomstenjaar</t>
  </si>
  <si>
    <t>is de woning een kamer?</t>
  </si>
  <si>
    <t>MAXIMALE HUURPRIJS</t>
  </si>
  <si>
    <t>Basis kamer</t>
  </si>
  <si>
    <t>Basis zelfstandige woning</t>
  </si>
  <si>
    <t>Tussenresultaat 2</t>
  </si>
  <si>
    <t>Tussenresultaat 1</t>
  </si>
  <si>
    <t>Eindresultaat</t>
  </si>
  <si>
    <t>Zonder index</t>
  </si>
  <si>
    <t>Met index</t>
  </si>
  <si>
    <t>Verhoging PTL totaal</t>
  </si>
  <si>
    <t>HUURPRIJS</t>
  </si>
  <si>
    <t>Bedrag</t>
  </si>
  <si>
    <t>Index</t>
  </si>
  <si>
    <t>Datum</t>
  </si>
  <si>
    <t>UW GEINDEXEERD INKOMEN</t>
  </si>
  <si>
    <t>MAXIMUMINKOMEN</t>
  </si>
  <si>
    <t>gezinssituatie</t>
  </si>
  <si>
    <t>alleenstaand zonder personen ten laste</t>
  </si>
  <si>
    <t>alleenstaand met handicap</t>
  </si>
  <si>
    <t>alle andere gevallen</t>
  </si>
  <si>
    <t>per PTL</t>
  </si>
  <si>
    <t>Basis</t>
  </si>
  <si>
    <t>Verhoging</t>
  </si>
  <si>
    <t>Totaal</t>
  </si>
  <si>
    <t>INKOMEN</t>
  </si>
  <si>
    <t>Volgende</t>
  </si>
  <si>
    <t>Volgende maandjaar</t>
  </si>
  <si>
    <t>Volgende maand</t>
  </si>
  <si>
    <t>BEREKENING HUURSUBSIDIE</t>
  </si>
  <si>
    <t>Buiten</t>
  </si>
  <si>
    <t>Binnen</t>
  </si>
  <si>
    <t>Maximum</t>
  </si>
  <si>
    <t>Huidige maandjaar</t>
  </si>
  <si>
    <t>Vandaag</t>
  </si>
  <si>
    <t>Start</t>
  </si>
  <si>
    <t>Start+1jr</t>
  </si>
  <si>
    <t>huurprijs huurcontract</t>
  </si>
  <si>
    <t>ondertekeningsdatum huurcontract (dd/mm/jjjj)</t>
  </si>
  <si>
    <t>optioneel: gaat het om een energiezuinige SVK-woning?</t>
  </si>
  <si>
    <t>Decreet</t>
  </si>
  <si>
    <t>Voorkeurgemeente</t>
  </si>
  <si>
    <t>Ondertek</t>
  </si>
  <si>
    <t>Verhoging 1 PTL zonder afronding boven</t>
  </si>
  <si>
    <t>BEDRAG HUURSUBSIDIE/HUURPREMIE</t>
  </si>
  <si>
    <t>BEREKENING HUURSUBSIDIE/HUURPREMIE VOOR AANVRAGEN INGEDIEND IN 2024</t>
  </si>
  <si>
    <t>Berekend</t>
  </si>
  <si>
    <t>Bijgewerkt tot en met de gezondheidsindex van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</si>
</sst>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Fill="0" applyProtection="0"/>
  </cellStyleXfs>
  <cellXfs count="40">
    <xf numFmtId="0" fontId="0" fillId="0" borderId="0" xfId="0"/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0" fontId="7" fillId="0" borderId="0" xfId="1" applyFill="1" applyProtection="1"/>
    <xf numFmtId="164" fontId="7" fillId="0" borderId="0" xfId="1" applyNumberFormat="1" applyFill="1" applyProtection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5" fillId="4" borderId="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0" fillId="0" borderId="0" xfId="0" applyNumberFormat="1"/>
    <xf numFmtId="14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5" fillId="4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7" fontId="0" fillId="0" borderId="0" xfId="0" applyNumberFormat="1"/>
    <xf numFmtId="2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right"/>
    </xf>
    <xf numFmtId="2" fontId="0" fillId="4" borderId="0" xfId="0" applyNumberFormat="1" applyFill="1" applyAlignment="1">
      <alignment horizontal="left" vertic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2" fontId="5" fillId="2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5" borderId="0" xfId="0" applyFill="1" applyAlignment="1">
      <alignment horizontal="right"/>
    </xf>
    <xf numFmtId="17" fontId="0" fillId="5" borderId="0" xfId="0" applyNumberFormat="1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top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4"/>
  <sheetViews>
    <sheetView showGridLines="0" tabSelected="1" zoomScale="115" zoomScaleNormal="115" workbookViewId="0">
      <selection activeCell="B3" sqref="B3:F3"/>
    </sheetView>
  </sheetViews>
  <sheetFormatPr defaultColWidth="9.109375" defaultRowHeight="23.1" customHeight="1" x14ac:dyDescent="0.3"/>
  <cols>
    <col min="1" max="1" width="4.88671875" style="6" customWidth="1"/>
    <col min="2" max="2" width="3" style="6" customWidth="1"/>
    <col min="3" max="3" width="30.33203125" style="6" customWidth="1"/>
    <col min="4" max="4" width="20.33203125" style="6" customWidth="1"/>
    <col min="5" max="5" width="35.33203125" style="6" customWidth="1"/>
    <col min="6" max="6" width="8.5546875" style="6" customWidth="1"/>
    <col min="7" max="7" width="9.109375" style="7"/>
    <col min="8" max="8" width="11.88671875" style="6" customWidth="1"/>
    <col min="9" max="9" width="11.88671875" style="6" bestFit="1" customWidth="1"/>
    <col min="10" max="10" width="9.109375" style="6"/>
    <col min="11" max="11" width="10.6640625" style="6" bestFit="1" customWidth="1"/>
    <col min="12" max="12" width="9.109375" style="6"/>
    <col min="13" max="13" width="36.44140625" style="6" customWidth="1"/>
    <col min="14" max="18" width="9.109375" style="6"/>
    <col min="19" max="19" width="10.6640625" style="6" bestFit="1" customWidth="1"/>
    <col min="20" max="23" width="9.109375" style="6"/>
    <col min="24" max="24" width="9.44140625" style="6" bestFit="1" customWidth="1"/>
    <col min="25" max="16384" width="9.109375" style="6"/>
  </cols>
  <sheetData>
    <row r="1" spans="2:23" ht="23.1" customHeight="1" x14ac:dyDescent="0.3">
      <c r="B1" s="9"/>
      <c r="C1" s="9"/>
      <c r="D1" s="9"/>
      <c r="E1" s="9"/>
      <c r="F1" s="9"/>
    </row>
    <row r="2" spans="2:23" ht="23.1" customHeight="1" x14ac:dyDescent="0.3">
      <c r="B2" s="38" t="s">
        <v>292</v>
      </c>
      <c r="C2" s="38"/>
      <c r="D2" s="38"/>
      <c r="E2" s="38"/>
      <c r="F2" s="38"/>
    </row>
    <row r="3" spans="2:23" ht="15" customHeight="1" thickBot="1" x14ac:dyDescent="0.35">
      <c r="B3" s="39" t="s">
        <v>294</v>
      </c>
      <c r="C3" s="39"/>
      <c r="D3" s="39"/>
      <c r="E3" s="39"/>
      <c r="F3" s="39"/>
    </row>
    <row r="4" spans="2:23" ht="23.1" customHeight="1" thickBot="1" x14ac:dyDescent="0.35">
      <c r="B4" s="9"/>
      <c r="C4" s="9" t="s">
        <v>87</v>
      </c>
      <c r="D4" s="9"/>
      <c r="E4" s="16"/>
      <c r="F4" s="14">
        <f>IF(E4&lt;&gt;"",MONTH(E4),0)</f>
        <v>0</v>
      </c>
      <c r="G4" s="34">
        <f>IF(E4&lt;&gt;"",MONTH(E4)&amp;"/"&amp;YEAR(E4),0)</f>
        <v>0</v>
      </c>
    </row>
    <row r="5" spans="2:23" ht="23.1" customHeight="1" thickBot="1" x14ac:dyDescent="0.35">
      <c r="B5" s="9"/>
      <c r="C5" s="9" t="s">
        <v>285</v>
      </c>
      <c r="D5" s="9"/>
      <c r="E5" s="16"/>
      <c r="F5" s="14" t="str">
        <f>MONTH(E5)&amp;"/"&amp;YEAR(E5)</f>
        <v>1/1900</v>
      </c>
    </row>
    <row r="6" spans="2:23" ht="23.25" customHeight="1" thickBot="1" x14ac:dyDescent="0.35">
      <c r="B6" s="9"/>
      <c r="C6" s="9" t="s">
        <v>284</v>
      </c>
      <c r="D6" s="9"/>
      <c r="E6" s="18"/>
      <c r="F6" s="8" t="s">
        <v>86</v>
      </c>
    </row>
    <row r="7" spans="2:23" ht="23.1" customHeight="1" thickBot="1" x14ac:dyDescent="0.35">
      <c r="B7" s="9"/>
      <c r="C7" s="9" t="s">
        <v>246</v>
      </c>
      <c r="D7" s="9"/>
      <c r="E7" s="22"/>
      <c r="F7" s="8" t="s">
        <v>86</v>
      </c>
    </row>
    <row r="8" spans="2:23" ht="23.1" customHeight="1" thickBot="1" x14ac:dyDescent="0.35">
      <c r="B8" s="9"/>
      <c r="C8" s="9" t="s">
        <v>247</v>
      </c>
      <c r="D8" s="9"/>
      <c r="E8" s="17"/>
      <c r="F8" s="14" t="str">
        <f>"6"&amp;"/"&amp;E8</f>
        <v>6/</v>
      </c>
    </row>
    <row r="9" spans="2:23" ht="23.1" customHeight="1" thickBot="1" x14ac:dyDescent="0.35">
      <c r="B9" s="9"/>
      <c r="C9" s="9" t="s">
        <v>264</v>
      </c>
      <c r="D9" s="9"/>
      <c r="E9" s="29"/>
      <c r="F9" s="8"/>
    </row>
    <row r="10" spans="2:23" ht="23.1" customHeight="1" thickBot="1" x14ac:dyDescent="0.35">
      <c r="B10" s="9"/>
      <c r="C10" s="9" t="s">
        <v>84</v>
      </c>
      <c r="D10" s="9"/>
      <c r="E10" s="17"/>
      <c r="F10" s="8"/>
    </row>
    <row r="11" spans="2:23" ht="23.1" customHeight="1" thickBot="1" x14ac:dyDescent="0.35">
      <c r="B11" s="9"/>
      <c r="C11" s="9" t="s">
        <v>0</v>
      </c>
      <c r="D11" s="9"/>
      <c r="E11" s="17"/>
      <c r="F11" s="8" t="str">
        <f>IFERROR(VLOOKUP(E11,Gemeenten!A1:D241,4,FALSE),"")</f>
        <v/>
      </c>
    </row>
    <row r="12" spans="2:23" ht="23.25" customHeight="1" thickBot="1" x14ac:dyDescent="0.35">
      <c r="B12" s="9"/>
      <c r="C12" s="9" t="s">
        <v>248</v>
      </c>
      <c r="D12" s="9"/>
      <c r="E12" s="23"/>
      <c r="F12" s="30"/>
    </row>
    <row r="13" spans="2:23" ht="27.6" customHeight="1" thickBot="1" x14ac:dyDescent="0.35">
      <c r="B13" s="9"/>
      <c r="C13" s="9" t="s">
        <v>286</v>
      </c>
      <c r="D13" s="9"/>
      <c r="E13" s="23"/>
      <c r="F13" s="30"/>
    </row>
    <row r="14" spans="2:23" ht="16.2" customHeight="1" x14ac:dyDescent="0.3"/>
    <row r="15" spans="2:23" s="7" customFormat="1" ht="16.2" hidden="1" customHeight="1" x14ac:dyDescent="0.3"/>
    <row r="16" spans="2:23" s="7" customFormat="1" ht="16.2" hidden="1" customHeight="1" x14ac:dyDescent="0.3">
      <c r="C16" s="7" t="s">
        <v>249</v>
      </c>
      <c r="H16" s="7" t="s">
        <v>258</v>
      </c>
      <c r="M16" s="7" t="s">
        <v>263</v>
      </c>
      <c r="R16" s="7" t="s">
        <v>272</v>
      </c>
      <c r="W16" s="7" t="s">
        <v>276</v>
      </c>
    </row>
    <row r="17" spans="3:26" s="7" customFormat="1" ht="16.2" hidden="1" customHeight="1" x14ac:dyDescent="0.3"/>
    <row r="18" spans="3:26" s="7" customFormat="1" ht="16.2" hidden="1" customHeight="1" x14ac:dyDescent="0.3">
      <c r="D18" s="7" t="s">
        <v>255</v>
      </c>
      <c r="F18" s="7" t="s">
        <v>256</v>
      </c>
      <c r="I18" s="7" t="s">
        <v>255</v>
      </c>
      <c r="K18" s="7" t="s">
        <v>256</v>
      </c>
      <c r="N18" s="7" t="s">
        <v>255</v>
      </c>
      <c r="P18" s="7" t="s">
        <v>256</v>
      </c>
      <c r="S18" s="7" t="s">
        <v>255</v>
      </c>
      <c r="U18" s="7" t="s">
        <v>256</v>
      </c>
      <c r="W18" s="7" t="s">
        <v>277</v>
      </c>
      <c r="X18" s="7" t="s">
        <v>255</v>
      </c>
      <c r="Z18" s="7" t="s">
        <v>256</v>
      </c>
    </row>
    <row r="19" spans="3:26" s="7" customFormat="1" ht="16.2" hidden="1" customHeight="1" x14ac:dyDescent="0.3">
      <c r="C19" s="7" t="s">
        <v>251</v>
      </c>
      <c r="D19" s="7">
        <v>485</v>
      </c>
      <c r="F19" s="7">
        <f>ROUNDUP(D19/104.32*Index!F10,2)</f>
        <v>720.39</v>
      </c>
      <c r="H19" s="7" t="s">
        <v>259</v>
      </c>
      <c r="I19" s="24">
        <f>E6</f>
        <v>0</v>
      </c>
      <c r="K19" s="26" t="e">
        <f ca="1">IF(I21&gt;=I24,IF(I27&lt;I26,(I19/VLOOKUP(F5,Index!D:F,3,FALSE)*VLOOKUP(F4,Index!E:F,2,FALSE)),(I19/VLOOKUP(G4,Index!D:F,3,FALSE)*VLOOKUP(F4,Index!E:F,2,FALSE))),I19)</f>
        <v>#VALUE!</v>
      </c>
      <c r="M19" s="7" t="s">
        <v>265</v>
      </c>
      <c r="N19" s="7">
        <v>20244</v>
      </c>
      <c r="P19" s="7">
        <f>ROUNDUP(N19/105.28*Index!F14,0)</f>
        <v>29515</v>
      </c>
      <c r="R19" s="7" t="s">
        <v>259</v>
      </c>
      <c r="S19" s="26">
        <f>E7</f>
        <v>0</v>
      </c>
      <c r="U19" s="26" t="e">
        <f>S19/VLOOKUP(F8,Index!B:F,5,FALSE)*Index!F14</f>
        <v>#N/A</v>
      </c>
      <c r="W19" s="7">
        <v>0</v>
      </c>
      <c r="X19" s="7">
        <v>150</v>
      </c>
      <c r="Z19" s="7">
        <f>ROUND(X19/Index!F70*Index!F10,2)</f>
        <v>177.76</v>
      </c>
    </row>
    <row r="20" spans="3:26" s="7" customFormat="1" ht="16.2" hidden="1" customHeight="1" x14ac:dyDescent="0.3">
      <c r="C20" s="7" t="s">
        <v>250</v>
      </c>
      <c r="D20" s="7">
        <v>388</v>
      </c>
      <c r="F20" s="26">
        <f>ROUNDUP(D20/104.32*Index!F10,2)</f>
        <v>576.30999999999995</v>
      </c>
      <c r="M20" s="7" t="s">
        <v>266</v>
      </c>
      <c r="N20" s="7">
        <v>21940</v>
      </c>
      <c r="P20" s="7">
        <f>ROUNDUP(N20/105.28*Index!F14,0)</f>
        <v>31987</v>
      </c>
      <c r="W20" s="7">
        <v>1</v>
      </c>
      <c r="X20" s="7">
        <f>X19+25</f>
        <v>175</v>
      </c>
      <c r="Z20" s="7">
        <f>Z19+ROUND(25/Index!F70*Index!F10,2)</f>
        <v>207.39</v>
      </c>
    </row>
    <row r="21" spans="3:26" s="7" customFormat="1" ht="16.2" hidden="1" customHeight="1" x14ac:dyDescent="0.3">
      <c r="C21" s="7" t="s">
        <v>253</v>
      </c>
      <c r="D21" s="7">
        <f>IF(E12="ja",D20,(IF(E12="nee",D19,0)))</f>
        <v>0</v>
      </c>
      <c r="F21" s="7">
        <f>IF(E12="ja",F20,(IF(E12="nee",F19,0)))</f>
        <v>0</v>
      </c>
      <c r="H21" s="7" t="s">
        <v>281</v>
      </c>
      <c r="I21" s="31">
        <f ca="1">TODAY()</f>
        <v>45471</v>
      </c>
      <c r="M21" s="7" t="s">
        <v>267</v>
      </c>
      <c r="N21" s="7">
        <v>30365</v>
      </c>
      <c r="P21" s="7">
        <f>ROUNDUP(N21/105.28*Index!F14,0)</f>
        <v>44270</v>
      </c>
      <c r="W21" s="7">
        <v>2</v>
      </c>
      <c r="X21" s="7">
        <f>X19+2*25</f>
        <v>200</v>
      </c>
      <c r="Z21" s="7">
        <f>Z19+2*ROUND(25/Index!F70*Index!F10,2)</f>
        <v>237.01999999999998</v>
      </c>
    </row>
    <row r="22" spans="3:26" s="7" customFormat="1" ht="16.2" hidden="1" customHeight="1" x14ac:dyDescent="0.3">
      <c r="H22" s="7" t="s">
        <v>282</v>
      </c>
      <c r="I22" s="31">
        <f>E4</f>
        <v>0</v>
      </c>
      <c r="M22" s="7" t="s">
        <v>268</v>
      </c>
      <c r="N22" s="7">
        <v>1697</v>
      </c>
      <c r="P22" s="7">
        <f>ROUNDUP(N22/105.28*Index!F14,0)</f>
        <v>2475</v>
      </c>
      <c r="W22" s="7">
        <v>3</v>
      </c>
      <c r="X22" s="7">
        <f>X19+3*25</f>
        <v>225</v>
      </c>
      <c r="Z22" s="7">
        <f>Z19+3*ROUND(25/Index!F70*Index!F10,2)</f>
        <v>266.64999999999998</v>
      </c>
    </row>
    <row r="23" spans="3:26" s="7" customFormat="1" ht="16.2" hidden="1" customHeight="1" x14ac:dyDescent="0.3">
      <c r="C23" s="7" t="s">
        <v>288</v>
      </c>
      <c r="D23" s="7">
        <f>IF(ISNA(VLOOKUP(E11,Gemeenten!A1:A241,1,FALSE)),0,D21*10%)</f>
        <v>0</v>
      </c>
      <c r="F23" s="26"/>
      <c r="H23" s="7" t="s">
        <v>283</v>
      </c>
      <c r="I23" s="7" t="str">
        <f>DAY(I22)&amp;"/"&amp;MONTH(I22)&amp;"/"&amp;YEAR(I22)+1</f>
        <v>0/1/1901</v>
      </c>
      <c r="W23" s="7">
        <v>4</v>
      </c>
      <c r="X23" s="7">
        <f>X19+4*25</f>
        <v>250</v>
      </c>
      <c r="Z23" s="7">
        <f>Z19+4*ROUND(25/Index!F70*Index!F10,2)</f>
        <v>296.27999999999997</v>
      </c>
    </row>
    <row r="24" spans="3:26" s="7" customFormat="1" ht="16.2" hidden="1" customHeight="1" x14ac:dyDescent="0.3">
      <c r="C24" s="7" t="s">
        <v>252</v>
      </c>
      <c r="D24" s="7">
        <f>D21+D23</f>
        <v>0</v>
      </c>
      <c r="F24" s="26">
        <f>ROUNDUP(D24/104.32*Index!F10,2)</f>
        <v>0</v>
      </c>
      <c r="H24" s="7" t="s">
        <v>283</v>
      </c>
      <c r="I24" s="31" t="e">
        <f>DATEVALUE(I23)</f>
        <v>#VALUE!</v>
      </c>
      <c r="M24" s="7" t="s">
        <v>269</v>
      </c>
      <c r="N24" s="7" t="e">
        <f>VLOOKUP(E9,M19:N21,2,FALSE)</f>
        <v>#N/A</v>
      </c>
      <c r="P24" s="7" t="e">
        <f>VLOOKUP(E9,M19:P21,4,FALSE)</f>
        <v>#N/A</v>
      </c>
    </row>
    <row r="25" spans="3:26" s="7" customFormat="1" ht="16.2" hidden="1" customHeight="1" x14ac:dyDescent="0.3">
      <c r="M25" s="7" t="s">
        <v>270</v>
      </c>
      <c r="N25" s="7">
        <f>IF(E9="alle andere gevallen",N22*E10,0)</f>
        <v>0</v>
      </c>
      <c r="P25" s="7">
        <f>IF(E9="alle andere gevallen",P22*E10,0)</f>
        <v>0</v>
      </c>
      <c r="W25" s="7" t="s">
        <v>278</v>
      </c>
      <c r="X25" s="7" t="s">
        <v>255</v>
      </c>
      <c r="Z25" s="7" t="s">
        <v>256</v>
      </c>
    </row>
    <row r="26" spans="3:26" s="7" customFormat="1" ht="16.2" hidden="1" customHeight="1" x14ac:dyDescent="0.3">
      <c r="C26" s="7" t="s">
        <v>290</v>
      </c>
      <c r="D26" s="7">
        <f>D24*0.2</f>
        <v>0</v>
      </c>
      <c r="F26" s="7">
        <f>D26/104.32*Index!F10</f>
        <v>0</v>
      </c>
      <c r="H26" s="7" t="s">
        <v>287</v>
      </c>
      <c r="I26" s="31">
        <v>43466</v>
      </c>
      <c r="M26" s="7" t="s">
        <v>271</v>
      </c>
      <c r="N26" s="7" t="e">
        <f>N24+N25</f>
        <v>#N/A</v>
      </c>
      <c r="P26" s="7" t="e">
        <f>P24+P25</f>
        <v>#N/A</v>
      </c>
      <c r="W26" s="7">
        <v>0</v>
      </c>
      <c r="X26" s="7">
        <f>X19*1.1</f>
        <v>165</v>
      </c>
      <c r="Z26" s="7">
        <f>ROUND(X26/Index!F70*Index!F10,2)</f>
        <v>195.54</v>
      </c>
    </row>
    <row r="27" spans="3:26" s="7" customFormat="1" ht="16.2" hidden="1" customHeight="1" x14ac:dyDescent="0.3">
      <c r="C27" s="7" t="s">
        <v>257</v>
      </c>
      <c r="D27" s="7">
        <f>IF(E10&gt;2,D24*0.5,D26*E10)</f>
        <v>0</v>
      </c>
      <c r="F27" s="7">
        <f>IF(E10&gt;2,ROUNDUP(F26*2.5,2),ROUNDUP(F26,2)*E10)</f>
        <v>0</v>
      </c>
      <c r="H27" s="7" t="s">
        <v>289</v>
      </c>
      <c r="I27" s="31">
        <f>E5</f>
        <v>0</v>
      </c>
      <c r="W27" s="7">
        <v>1</v>
      </c>
      <c r="X27" s="7">
        <f>X26+27.5</f>
        <v>192.5</v>
      </c>
      <c r="Z27" s="7">
        <f>Z26+ROUND(27.5/Index!F70*Index!F10,2)</f>
        <v>228.13</v>
      </c>
    </row>
    <row r="28" spans="3:26" s="7" customFormat="1" ht="16.2" hidden="1" customHeight="1" x14ac:dyDescent="0.3">
      <c r="W28" s="7">
        <v>2</v>
      </c>
      <c r="X28" s="7">
        <f>X26+2*27.5</f>
        <v>220</v>
      </c>
      <c r="Z28" s="7">
        <f>Z26+2*ROUND(27.5/Index!F70*Index!F10,2)</f>
        <v>260.72000000000003</v>
      </c>
    </row>
    <row r="29" spans="3:26" s="7" customFormat="1" ht="16.2" hidden="1" customHeight="1" x14ac:dyDescent="0.3">
      <c r="C29" s="7" t="s">
        <v>254</v>
      </c>
      <c r="D29" s="7">
        <f>D24+D27</f>
        <v>0</v>
      </c>
      <c r="F29" s="26">
        <f>F24+F27</f>
        <v>0</v>
      </c>
      <c r="W29" s="7">
        <v>3</v>
      </c>
      <c r="X29" s="7">
        <f>X26+3*27.5</f>
        <v>247.5</v>
      </c>
      <c r="Z29" s="7">
        <f>Z26+3*ROUND(27.5/Index!F70*Index!F10,2)</f>
        <v>293.31</v>
      </c>
    </row>
    <row r="30" spans="3:26" s="7" customFormat="1" ht="16.2" hidden="1" customHeight="1" x14ac:dyDescent="0.3">
      <c r="W30" s="7">
        <v>4</v>
      </c>
      <c r="X30" s="7">
        <f>X26+4*27.5</f>
        <v>275</v>
      </c>
      <c r="Z30" s="7">
        <f>Z26+4*ROUND(27.5/Index!F70*Index!F10,2)</f>
        <v>325.89999999999998</v>
      </c>
    </row>
    <row r="31" spans="3:26" s="7" customFormat="1" ht="16.2" hidden="1" customHeight="1" x14ac:dyDescent="0.3"/>
    <row r="32" spans="3:26" s="7" customFormat="1" ht="16.2" hidden="1" customHeight="1" x14ac:dyDescent="0.3">
      <c r="X32" s="7" t="s">
        <v>255</v>
      </c>
      <c r="Z32" s="7" t="s">
        <v>256</v>
      </c>
    </row>
    <row r="33" spans="2:26" s="7" customFormat="1" ht="16.2" hidden="1" customHeight="1" x14ac:dyDescent="0.3">
      <c r="W33" s="7" t="s">
        <v>279</v>
      </c>
      <c r="X33" s="7">
        <f>IF(D23&gt;0,VLOOKUP(E10,W26:X30,2,TRUE),VLOOKUP(E10,W19:X23,2,TRUE))</f>
        <v>150</v>
      </c>
      <c r="Z33" s="7">
        <f>IF(D23&gt;0,VLOOKUP(E10,W26:Z30,4,TRUE),VLOOKUP(E10,W19:Z23,4,TRUE))</f>
        <v>177.76</v>
      </c>
    </row>
    <row r="34" spans="2:26" s="7" customFormat="1" ht="13.8" hidden="1" customHeight="1" x14ac:dyDescent="0.3">
      <c r="C34" s="10"/>
      <c r="D34" s="10"/>
      <c r="E34" s="10"/>
      <c r="F34" s="10"/>
    </row>
    <row r="35" spans="2:26" s="7" customFormat="1" ht="15.6" hidden="1" customHeight="1" x14ac:dyDescent="0.3">
      <c r="C35" s="35"/>
      <c r="D35" s="10"/>
      <c r="E35" s="10"/>
      <c r="F35" s="10"/>
      <c r="W35" s="7" t="s">
        <v>293</v>
      </c>
      <c r="Z35" s="7" t="e">
        <f>IF(E13="ja",ROUND((F29*0.85)-(U19/55),2),ROUND((F29*0.75)-(U19/55),2))</f>
        <v>#N/A</v>
      </c>
    </row>
    <row r="36" spans="2:26" s="7" customFormat="1" ht="21" x14ac:dyDescent="0.3">
      <c r="B36" s="9"/>
      <c r="C36" s="11" t="s">
        <v>245</v>
      </c>
      <c r="D36" s="9"/>
      <c r="E36" s="12" t="str">
        <f>IF(ISBLANK(E4),"Onvoldoende gegevens",IF(ISBLANK(E5),"Onvoldoende gegevens",IF(ISBLANK(E6),"Onvoldoende gegevens",K19)))</f>
        <v>Onvoldoende gegevens</v>
      </c>
      <c r="F36" s="13" t="s">
        <v>86</v>
      </c>
    </row>
    <row r="37" spans="2:26" ht="21" x14ac:dyDescent="0.3">
      <c r="B37" s="9"/>
      <c r="C37" s="11" t="s">
        <v>85</v>
      </c>
      <c r="D37" s="9"/>
      <c r="E37" s="12" t="str">
        <f>IF(ISBLANK(E10),"Onvoldoende gegevens",IF(ISBLANK(E11),"Onvoldoende gegevens",IF(ISBLANK(E12),"Onvoldoende gegevens",F29)))</f>
        <v>Onvoldoende gegevens</v>
      </c>
      <c r="F37" s="13" t="s">
        <v>86</v>
      </c>
    </row>
    <row r="38" spans="2:26" ht="21" x14ac:dyDescent="0.3">
      <c r="B38" s="9"/>
      <c r="C38" s="11"/>
      <c r="D38" s="9"/>
      <c r="E38" s="32"/>
      <c r="F38" s="13"/>
    </row>
    <row r="39" spans="2:26" ht="21" x14ac:dyDescent="0.3">
      <c r="B39" s="9"/>
      <c r="C39" s="11" t="s">
        <v>262</v>
      </c>
      <c r="D39" s="9"/>
      <c r="E39" s="12" t="str">
        <f>IF(ISBLANK(E7),"Onvoldoende gegevens",IF(ISBLANK(E8),"Onvoldoende gegevens",U19))</f>
        <v>Onvoldoende gegevens</v>
      </c>
      <c r="F39" s="13" t="s">
        <v>86</v>
      </c>
    </row>
    <row r="40" spans="2:26" ht="21" x14ac:dyDescent="0.3">
      <c r="B40" s="9"/>
      <c r="C40" s="11" t="s">
        <v>263</v>
      </c>
      <c r="D40" s="9"/>
      <c r="E40" s="12" t="str">
        <f>IF(ISBLANK(E9),"Onvoldoende gegevens",IF(ISBLANK(E10),"Onvoldoende gegevens",P26))</f>
        <v>Onvoldoende gegevens</v>
      </c>
      <c r="F40" s="13" t="s">
        <v>86</v>
      </c>
    </row>
    <row r="41" spans="2:26" s="7" customFormat="1" ht="14.4" x14ac:dyDescent="0.3">
      <c r="B41" s="9"/>
      <c r="C41" s="9"/>
      <c r="D41" s="9"/>
      <c r="E41" s="9"/>
      <c r="F41" s="9"/>
    </row>
    <row r="42" spans="2:26" ht="21" x14ac:dyDescent="0.3">
      <c r="B42" s="9"/>
      <c r="C42" s="11" t="s">
        <v>291</v>
      </c>
      <c r="D42" s="9"/>
      <c r="E42" s="19" t="str">
        <f>IF(ISBLANK(E4),"Onvoldoende gegevens",IF(ISBLANK(E5),"Onvoldoende gegevens",IF(ISBLANK(E6),"Onvoldoende gegevens",IF(ISBLANK(E7),"Onvoldoende gegevens",IF(ISBLANK(E8),"Onvoldoende gegevens",IF(ISBLANK(E9),"Onvoldoende gegevens",IF(ISBLANK(E10),"Onvoldoende gegevens",IF(ISBLANK(E11),"Onvoldoende gegevens",IF(ISBLANK(E12),"Onvoldoende gegevens",IF((E36&gt;E37),"Huurprijs te hoog",IF((E39&gt;E40),"Inkomen te hoog",IF(MIN(Z33,Z35)&lt;=0,0,MIN(Z33,Z35)))))))))))))</f>
        <v>Onvoldoende gegevens</v>
      </c>
      <c r="F42" s="13" t="s">
        <v>86</v>
      </c>
    </row>
    <row r="43" spans="2:26" s="7" customFormat="1" ht="14.4" x14ac:dyDescent="0.3">
      <c r="B43" s="9"/>
      <c r="C43" s="9"/>
      <c r="D43" s="9"/>
      <c r="E43" s="9"/>
      <c r="F43" s="9"/>
    </row>
    <row r="44" spans="2:26" ht="23.1" customHeight="1" x14ac:dyDescent="0.3">
      <c r="B44" s="7"/>
      <c r="C44" s="33"/>
      <c r="D44" s="7"/>
      <c r="E44" s="7"/>
      <c r="F44" s="7"/>
    </row>
  </sheetData>
  <sheetProtection sheet="1" objects="1" scenarios="1"/>
  <scenarios current="0">
    <scenario name="jkhdf" locked="1" count="1" user="Buekers, Niels" comment="Gemaakt door Buekers, Niels op 24/06/2014">
      <inputCells r="E11" val="3500"/>
    </scenario>
  </scenarios>
  <dataConsolidate/>
  <mergeCells count="2">
    <mergeCell ref="B2:F2"/>
    <mergeCell ref="B3:F3"/>
  </mergeCells>
  <dataValidations count="10">
    <dataValidation type="whole" allowBlank="1" showInputMessage="1" showErrorMessage="1" errorTitle="Aantal personen ten laste" error="Het maximumaantal personen ten laste dat kan ingebracht worden is 15. Enkele gehele getallen worden aanvaard." sqref="E10" xr:uid="{00000000-0002-0000-0000-000000000000}">
      <formula1>0</formula1>
      <formula2>15</formula2>
    </dataValidation>
    <dataValidation type="date" allowBlank="1" showInputMessage="1" showErrorMessage="1" errorTitle="Verkeerde startdatum" error="De startdatum van het huurcontract mag niet kleiner zijn dan 01/01/2005 en niet groter dan 31/12/2024." sqref="E4" xr:uid="{00000000-0002-0000-0000-000001000000}">
      <formula1>38353</formula1>
      <formula2>45657</formula2>
    </dataValidation>
    <dataValidation type="list" allowBlank="1" showInputMessage="1" showErrorMessage="1" errorTitle="Jaartal" error="Het inkomen dat u opgeeft, moet afkomstig zijn uit een van de volgende jaartallen: 2021, 2022 of 2023." sqref="E8" xr:uid="{00000000-0002-0000-0000-000002000000}">
      <formula1>"2021,2022,2023"</formula1>
    </dataValidation>
    <dataValidation type="decimal" operator="greaterThanOrEqual" allowBlank="1" showInputMessage="1" showErrorMessage="1" errorTitle="Inkomen" error="Gelieve een bedrag in te brengen dat groter dan of gelijk is aan 0." sqref="E7:E8" xr:uid="{00000000-0002-0000-0000-000003000000}">
      <formula1>0</formula1>
    </dataValidation>
    <dataValidation type="date" allowBlank="1" showInputMessage="1" showErrorMessage="1" errorTitle="Verkeerde ondertekeningsdatum" error="De ondertekeningsdatum van het huurcontract mag niet kleiner zijn dan 01/01/2005 en niet groter dan 31/12/2024." sqref="E5" xr:uid="{00000000-0002-0000-0000-000004000000}">
      <formula1>38353</formula1>
      <formula2>45657</formula2>
    </dataValidation>
    <dataValidation type="list" allowBlank="1" showInputMessage="1" showErrorMessage="1" errorTitle="Energiezuinige SVK-woning" error="Gelieve &quot;ja&quot; of &quot;nee&quot; in te brengen." sqref="E13" xr:uid="{00000000-0002-0000-0000-000005000000}">
      <formula1>"ja,nee"</formula1>
    </dataValidation>
    <dataValidation type="list" operator="greaterThanOrEqual" allowBlank="1" showInputMessage="1" showErrorMessage="1" errorTitle="Verkeerde waarde" error="Gelieve een van de mogelijkheden uit het keuzemenu te selecteren." sqref="E9" xr:uid="{00000000-0002-0000-0000-000006000000}">
      <formula1>"alleenstaand zonder personen ten laste,alleenstaand met handicap,alle andere gevallen"</formula1>
    </dataValidation>
    <dataValidation type="decimal" operator="greaterThan" allowBlank="1" showInputMessage="1" showErrorMessage="1" errorTitle="Huurprijs" error="Gelieve een bedrag in te brengen groter dan of gelijk aan 0." sqref="E6" xr:uid="{00000000-0002-0000-0000-000007000000}">
      <formula1>0</formula1>
    </dataValidation>
    <dataValidation type="whole" operator="greaterThan" allowBlank="1" showInputMessage="1" showErrorMessage="1" errorTitle="Postcode" error="Gelieve een geldige postcode in te brengen." sqref="E11" xr:uid="{00000000-0002-0000-0000-000008000000}">
      <formula1>0</formula1>
    </dataValidation>
    <dataValidation type="list" allowBlank="1" showInputMessage="1" showErrorMessage="1" errorTitle="Kamer" error="Gelieve &quot;ja&quot; of &quot;nee&quot; in te brengen." sqref="E12" xr:uid="{5582E597-8A24-4222-8BF9-38C77A86D2D4}">
      <formula1>"ja,nee"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1"/>
  <sheetViews>
    <sheetView workbookViewId="0">
      <selection activeCell="D122" sqref="D122"/>
    </sheetView>
  </sheetViews>
  <sheetFormatPr defaultRowHeight="14.4" x14ac:dyDescent="0.3"/>
  <cols>
    <col min="2" max="2" width="9.109375" style="15"/>
    <col min="4" max="4" width="21.109375" bestFit="1" customWidth="1"/>
    <col min="5" max="5" width="16.6640625" bestFit="1" customWidth="1"/>
  </cols>
  <sheetData>
    <row r="1" spans="1:6" x14ac:dyDescent="0.3">
      <c r="A1" s="1">
        <v>1500</v>
      </c>
      <c r="B1" s="20">
        <v>140.75</v>
      </c>
      <c r="C1" s="3">
        <v>0.1</v>
      </c>
      <c r="D1" t="s">
        <v>88</v>
      </c>
      <c r="E1" t="s">
        <v>241</v>
      </c>
      <c r="F1" s="3"/>
    </row>
    <row r="2" spans="1:6" x14ac:dyDescent="0.3">
      <c r="A2" s="5">
        <v>1501</v>
      </c>
      <c r="B2" s="20">
        <v>140.75</v>
      </c>
      <c r="C2" s="3">
        <v>0.1</v>
      </c>
      <c r="D2" s="4" t="s">
        <v>3</v>
      </c>
      <c r="E2" s="4" t="s">
        <v>241</v>
      </c>
      <c r="F2" s="3"/>
    </row>
    <row r="3" spans="1:6" x14ac:dyDescent="0.3">
      <c r="A3" s="5">
        <v>1502</v>
      </c>
      <c r="B3" s="20">
        <v>140.75</v>
      </c>
      <c r="C3" s="3">
        <v>0.1</v>
      </c>
      <c r="D3" s="4" t="s">
        <v>4</v>
      </c>
      <c r="E3" s="4" t="s">
        <v>241</v>
      </c>
      <c r="F3" s="3"/>
    </row>
    <row r="4" spans="1:6" x14ac:dyDescent="0.3">
      <c r="A4" s="1">
        <v>1540</v>
      </c>
      <c r="B4" s="20">
        <v>140.75</v>
      </c>
      <c r="C4" s="3">
        <v>0.1</v>
      </c>
      <c r="D4" t="s">
        <v>89</v>
      </c>
      <c r="E4" t="s">
        <v>241</v>
      </c>
      <c r="F4" s="3"/>
    </row>
    <row r="5" spans="1:6" x14ac:dyDescent="0.3">
      <c r="A5" s="5">
        <v>1541</v>
      </c>
      <c r="B5" s="20">
        <v>140.75</v>
      </c>
      <c r="C5" s="3">
        <v>0.1</v>
      </c>
      <c r="D5" s="4" t="s">
        <v>5</v>
      </c>
      <c r="E5" s="4" t="s">
        <v>241</v>
      </c>
      <c r="F5" s="3"/>
    </row>
    <row r="6" spans="1:6" x14ac:dyDescent="0.3">
      <c r="A6" s="1">
        <v>1547</v>
      </c>
      <c r="B6" s="20">
        <v>140.75</v>
      </c>
      <c r="C6" s="3">
        <v>0.1</v>
      </c>
      <c r="D6" t="s">
        <v>90</v>
      </c>
      <c r="E6" t="s">
        <v>241</v>
      </c>
      <c r="F6" s="3"/>
    </row>
    <row r="7" spans="1:6" x14ac:dyDescent="0.3">
      <c r="A7" s="1">
        <v>1560</v>
      </c>
      <c r="B7" s="20">
        <v>140.75</v>
      </c>
      <c r="C7" s="3">
        <v>0.1</v>
      </c>
      <c r="D7" t="s">
        <v>91</v>
      </c>
      <c r="E7" t="s">
        <v>241</v>
      </c>
      <c r="F7" s="3"/>
    </row>
    <row r="8" spans="1:6" x14ac:dyDescent="0.3">
      <c r="A8" s="1">
        <v>1570</v>
      </c>
      <c r="B8" s="20">
        <v>140.75</v>
      </c>
      <c r="C8" s="3">
        <v>0.1</v>
      </c>
      <c r="D8" t="s">
        <v>92</v>
      </c>
      <c r="E8" t="s">
        <v>241</v>
      </c>
      <c r="F8" s="3"/>
    </row>
    <row r="9" spans="1:6" x14ac:dyDescent="0.3">
      <c r="A9" s="1">
        <v>1570</v>
      </c>
      <c r="B9" s="20">
        <v>140.75</v>
      </c>
      <c r="C9" s="3">
        <v>0.1</v>
      </c>
      <c r="D9" t="s">
        <v>93</v>
      </c>
      <c r="E9" t="s">
        <v>241</v>
      </c>
      <c r="F9" s="3"/>
    </row>
    <row r="10" spans="1:6" x14ac:dyDescent="0.3">
      <c r="A10" s="5">
        <v>1570</v>
      </c>
      <c r="B10" s="20">
        <v>140.75</v>
      </c>
      <c r="C10" s="3">
        <v>0.1</v>
      </c>
      <c r="D10" s="4" t="s">
        <v>94</v>
      </c>
      <c r="E10" s="4" t="s">
        <v>241</v>
      </c>
      <c r="F10" s="3"/>
    </row>
    <row r="11" spans="1:6" x14ac:dyDescent="0.3">
      <c r="A11" s="5">
        <v>1600</v>
      </c>
      <c r="B11" s="20">
        <v>140.75</v>
      </c>
      <c r="C11" s="3">
        <v>0.1</v>
      </c>
      <c r="D11" s="4" t="s">
        <v>95</v>
      </c>
      <c r="E11" s="4" t="s">
        <v>241</v>
      </c>
      <c r="F11" s="3"/>
    </row>
    <row r="12" spans="1:6" x14ac:dyDescent="0.3">
      <c r="A12" s="1">
        <v>1600</v>
      </c>
      <c r="B12" s="20">
        <v>140.75</v>
      </c>
      <c r="C12" s="3">
        <v>0.1</v>
      </c>
      <c r="D12" t="s">
        <v>96</v>
      </c>
      <c r="E12" t="s">
        <v>241</v>
      </c>
      <c r="F12" s="3"/>
    </row>
    <row r="13" spans="1:6" x14ac:dyDescent="0.3">
      <c r="A13" s="1">
        <v>1600</v>
      </c>
      <c r="B13" s="20">
        <v>140.75</v>
      </c>
      <c r="C13" s="3">
        <v>0.1</v>
      </c>
      <c r="D13" t="s">
        <v>97</v>
      </c>
      <c r="E13" t="s">
        <v>241</v>
      </c>
      <c r="F13" s="3"/>
    </row>
    <row r="14" spans="1:6" x14ac:dyDescent="0.3">
      <c r="A14" s="1">
        <v>1601</v>
      </c>
      <c r="B14" s="20">
        <v>140.75</v>
      </c>
      <c r="C14" s="3">
        <v>0.1</v>
      </c>
      <c r="D14" t="s">
        <v>6</v>
      </c>
      <c r="E14" t="s">
        <v>241</v>
      </c>
      <c r="F14" s="3"/>
    </row>
    <row r="15" spans="1:6" x14ac:dyDescent="0.3">
      <c r="A15" s="1">
        <v>1602</v>
      </c>
      <c r="B15" s="20">
        <v>140.75</v>
      </c>
      <c r="C15" s="3">
        <v>0.1</v>
      </c>
      <c r="D15" t="s">
        <v>7</v>
      </c>
      <c r="E15" t="s">
        <v>241</v>
      </c>
      <c r="F15" s="3"/>
    </row>
    <row r="16" spans="1:6" x14ac:dyDescent="0.3">
      <c r="A16" s="5">
        <v>1620</v>
      </c>
      <c r="B16" s="20">
        <v>140.75</v>
      </c>
      <c r="C16" s="3">
        <v>0.1</v>
      </c>
      <c r="D16" s="4" t="s">
        <v>98</v>
      </c>
      <c r="E16" s="4" t="s">
        <v>241</v>
      </c>
      <c r="F16" s="3"/>
    </row>
    <row r="17" spans="1:6" x14ac:dyDescent="0.3">
      <c r="A17" s="5">
        <v>1630</v>
      </c>
      <c r="B17" s="20">
        <v>140.75</v>
      </c>
      <c r="C17" s="3">
        <v>0.1</v>
      </c>
      <c r="D17" s="4" t="s">
        <v>99</v>
      </c>
      <c r="E17" s="4" t="s">
        <v>241</v>
      </c>
      <c r="F17" s="3"/>
    </row>
    <row r="18" spans="1:6" x14ac:dyDescent="0.3">
      <c r="A18" s="5">
        <v>1640</v>
      </c>
      <c r="B18" s="20">
        <v>140.75</v>
      </c>
      <c r="C18" s="3">
        <v>0.1</v>
      </c>
      <c r="D18" s="4" t="s">
        <v>100</v>
      </c>
      <c r="E18" s="4" t="s">
        <v>241</v>
      </c>
      <c r="F18" s="3"/>
    </row>
    <row r="19" spans="1:6" x14ac:dyDescent="0.3">
      <c r="A19" s="5">
        <v>1650</v>
      </c>
      <c r="B19" s="20">
        <v>140.75</v>
      </c>
      <c r="C19" s="3">
        <v>0.1</v>
      </c>
      <c r="D19" s="4" t="s">
        <v>101</v>
      </c>
      <c r="E19" s="4" t="s">
        <v>241</v>
      </c>
      <c r="F19" s="3"/>
    </row>
    <row r="20" spans="1:6" x14ac:dyDescent="0.3">
      <c r="A20" s="1">
        <v>1651</v>
      </c>
      <c r="B20" s="20">
        <v>140.75</v>
      </c>
      <c r="C20" s="3">
        <v>0.1</v>
      </c>
      <c r="D20" t="s">
        <v>8</v>
      </c>
      <c r="E20" t="s">
        <v>241</v>
      </c>
      <c r="F20" s="3"/>
    </row>
    <row r="21" spans="1:6" x14ac:dyDescent="0.3">
      <c r="A21" s="5">
        <v>1652</v>
      </c>
      <c r="B21" s="20">
        <v>140.75</v>
      </c>
      <c r="C21" s="3">
        <v>0.1</v>
      </c>
      <c r="D21" s="4" t="s">
        <v>9</v>
      </c>
      <c r="E21" s="4" t="s">
        <v>241</v>
      </c>
      <c r="F21" s="3"/>
    </row>
    <row r="22" spans="1:6" x14ac:dyDescent="0.3">
      <c r="A22" s="5">
        <v>1653</v>
      </c>
      <c r="B22" s="20">
        <v>140.75</v>
      </c>
      <c r="C22" s="3">
        <v>0.1</v>
      </c>
      <c r="D22" s="4" t="s">
        <v>10</v>
      </c>
      <c r="E22" s="4" t="s">
        <v>241</v>
      </c>
      <c r="F22" s="3"/>
    </row>
    <row r="23" spans="1:6" x14ac:dyDescent="0.3">
      <c r="A23" s="5">
        <v>1654</v>
      </c>
      <c r="B23" s="20">
        <v>140.75</v>
      </c>
      <c r="C23" s="3">
        <v>0.1</v>
      </c>
      <c r="D23" s="4" t="s">
        <v>11</v>
      </c>
      <c r="E23" s="4" t="s">
        <v>241</v>
      </c>
      <c r="F23" s="3"/>
    </row>
    <row r="24" spans="1:6" x14ac:dyDescent="0.3">
      <c r="A24" s="1">
        <v>1670</v>
      </c>
      <c r="B24" s="20">
        <v>140.75</v>
      </c>
      <c r="C24" s="3">
        <v>0.1</v>
      </c>
      <c r="D24" t="s">
        <v>102</v>
      </c>
      <c r="E24" t="s">
        <v>241</v>
      </c>
      <c r="F24" s="3"/>
    </row>
    <row r="25" spans="1:6" x14ac:dyDescent="0.3">
      <c r="A25" s="5">
        <v>1670</v>
      </c>
      <c r="B25" s="20">
        <v>140.75</v>
      </c>
      <c r="C25" s="3">
        <v>0.1</v>
      </c>
      <c r="D25" s="4" t="s">
        <v>103</v>
      </c>
      <c r="E25" s="4" t="s">
        <v>241</v>
      </c>
      <c r="F25" s="3"/>
    </row>
    <row r="26" spans="1:6" x14ac:dyDescent="0.3">
      <c r="A26" s="5">
        <v>1670</v>
      </c>
      <c r="B26" s="20">
        <v>140.75</v>
      </c>
      <c r="C26" s="3">
        <v>0.1</v>
      </c>
      <c r="D26" s="4" t="s">
        <v>104</v>
      </c>
      <c r="E26" s="4" t="s">
        <v>241</v>
      </c>
      <c r="F26" s="3"/>
    </row>
    <row r="27" spans="1:6" x14ac:dyDescent="0.3">
      <c r="A27" s="5">
        <v>1671</v>
      </c>
      <c r="B27" s="20">
        <v>140.75</v>
      </c>
      <c r="C27" s="3">
        <v>0.1</v>
      </c>
      <c r="D27" s="4" t="s">
        <v>12</v>
      </c>
      <c r="E27" s="4" t="s">
        <v>241</v>
      </c>
      <c r="F27" s="3"/>
    </row>
    <row r="28" spans="1:6" x14ac:dyDescent="0.3">
      <c r="A28" s="1">
        <v>1673</v>
      </c>
      <c r="B28" s="20">
        <v>140.75</v>
      </c>
      <c r="C28" s="3">
        <v>0.1</v>
      </c>
      <c r="D28" t="s">
        <v>13</v>
      </c>
      <c r="E28" t="s">
        <v>241</v>
      </c>
      <c r="F28" s="3"/>
    </row>
    <row r="29" spans="1:6" x14ac:dyDescent="0.3">
      <c r="A29" s="5">
        <v>1674</v>
      </c>
      <c r="B29" s="20">
        <v>140.75</v>
      </c>
      <c r="C29" s="3">
        <v>0.1</v>
      </c>
      <c r="D29" s="4" t="s">
        <v>14</v>
      </c>
      <c r="E29" s="4" t="s">
        <v>241</v>
      </c>
      <c r="F29" s="3"/>
    </row>
    <row r="30" spans="1:6" x14ac:dyDescent="0.3">
      <c r="A30" s="5">
        <v>1700</v>
      </c>
      <c r="B30" s="20">
        <v>140.75</v>
      </c>
      <c r="C30" s="3">
        <v>0.1</v>
      </c>
      <c r="D30" s="4" t="s">
        <v>105</v>
      </c>
      <c r="E30" s="4" t="s">
        <v>241</v>
      </c>
      <c r="F30" s="3"/>
    </row>
    <row r="31" spans="1:6" x14ac:dyDescent="0.3">
      <c r="A31" s="1">
        <v>1700</v>
      </c>
      <c r="B31" s="20">
        <v>140.75</v>
      </c>
      <c r="C31" s="3">
        <v>0.1</v>
      </c>
      <c r="D31" t="s">
        <v>106</v>
      </c>
      <c r="E31" t="s">
        <v>241</v>
      </c>
      <c r="F31" s="3"/>
    </row>
    <row r="32" spans="1:6" x14ac:dyDescent="0.3">
      <c r="A32" s="5">
        <v>1700</v>
      </c>
      <c r="B32" s="20">
        <v>140.75</v>
      </c>
      <c r="C32" s="3">
        <v>0.1</v>
      </c>
      <c r="D32" s="4" t="s">
        <v>107</v>
      </c>
      <c r="E32" s="4" t="s">
        <v>241</v>
      </c>
      <c r="F32" s="3"/>
    </row>
    <row r="33" spans="1:6" x14ac:dyDescent="0.3">
      <c r="A33" s="5">
        <v>1701</v>
      </c>
      <c r="B33" s="20">
        <v>140.75</v>
      </c>
      <c r="C33" s="3">
        <v>0.1</v>
      </c>
      <c r="D33" s="4" t="s">
        <v>15</v>
      </c>
      <c r="E33" s="4" t="s">
        <v>241</v>
      </c>
      <c r="F33" s="3"/>
    </row>
    <row r="34" spans="1:6" x14ac:dyDescent="0.3">
      <c r="A34" s="5">
        <v>1702</v>
      </c>
      <c r="B34" s="20">
        <v>140.75</v>
      </c>
      <c r="C34" s="3">
        <v>0.1</v>
      </c>
      <c r="D34" s="4" t="s">
        <v>16</v>
      </c>
      <c r="E34" s="4" t="s">
        <v>241</v>
      </c>
      <c r="F34" s="3"/>
    </row>
    <row r="35" spans="1:6" x14ac:dyDescent="0.3">
      <c r="A35" s="1">
        <v>1703</v>
      </c>
      <c r="B35" s="20">
        <v>140.75</v>
      </c>
      <c r="C35" s="3">
        <v>0.1</v>
      </c>
      <c r="D35" t="s">
        <v>17</v>
      </c>
      <c r="E35" t="s">
        <v>241</v>
      </c>
      <c r="F35" s="3"/>
    </row>
    <row r="36" spans="1:6" x14ac:dyDescent="0.3">
      <c r="A36" s="1">
        <v>1730</v>
      </c>
      <c r="B36" s="20">
        <v>140.75</v>
      </c>
      <c r="C36" s="3">
        <v>0.1</v>
      </c>
      <c r="D36" s="2" t="s">
        <v>108</v>
      </c>
      <c r="E36" s="2" t="s">
        <v>241</v>
      </c>
      <c r="F36" s="3"/>
    </row>
    <row r="37" spans="1:6" x14ac:dyDescent="0.3">
      <c r="A37" s="1">
        <v>1730</v>
      </c>
      <c r="B37" s="20">
        <v>140.75</v>
      </c>
      <c r="C37" s="3">
        <v>0.1</v>
      </c>
      <c r="D37" t="s">
        <v>109</v>
      </c>
      <c r="E37" t="s">
        <v>241</v>
      </c>
      <c r="F37" s="3"/>
    </row>
    <row r="38" spans="1:6" x14ac:dyDescent="0.3">
      <c r="A38" s="1">
        <v>1730</v>
      </c>
      <c r="B38" s="20">
        <v>140.75</v>
      </c>
      <c r="C38" s="3">
        <v>0.1</v>
      </c>
      <c r="D38" t="s">
        <v>110</v>
      </c>
      <c r="E38" t="s">
        <v>241</v>
      </c>
      <c r="F38" s="3"/>
    </row>
    <row r="39" spans="1:6" x14ac:dyDescent="0.3">
      <c r="A39" s="5">
        <v>1730</v>
      </c>
      <c r="B39" s="20">
        <v>140.75</v>
      </c>
      <c r="C39" s="3">
        <v>0.1</v>
      </c>
      <c r="D39" s="4" t="s">
        <v>111</v>
      </c>
      <c r="E39" s="4" t="s">
        <v>241</v>
      </c>
      <c r="F39" s="3"/>
    </row>
    <row r="40" spans="1:6" x14ac:dyDescent="0.3">
      <c r="A40" s="1">
        <v>1731</v>
      </c>
      <c r="B40" s="20">
        <v>140.75</v>
      </c>
      <c r="C40" s="3">
        <v>0.1</v>
      </c>
      <c r="D40" t="s">
        <v>18</v>
      </c>
      <c r="E40" t="s">
        <v>241</v>
      </c>
      <c r="F40" s="3"/>
    </row>
    <row r="41" spans="1:6" x14ac:dyDescent="0.3">
      <c r="A41" s="1">
        <v>1731</v>
      </c>
      <c r="B41" s="20">
        <v>140.75</v>
      </c>
      <c r="C41" s="3">
        <v>0.1</v>
      </c>
      <c r="D41" t="s">
        <v>19</v>
      </c>
      <c r="E41" t="s">
        <v>241</v>
      </c>
      <c r="F41" s="3"/>
    </row>
    <row r="42" spans="1:6" x14ac:dyDescent="0.3">
      <c r="A42" s="1">
        <v>1740</v>
      </c>
      <c r="B42" s="20">
        <v>140.75</v>
      </c>
      <c r="C42" s="3">
        <v>0.1</v>
      </c>
      <c r="D42" t="s">
        <v>112</v>
      </c>
      <c r="E42" t="s">
        <v>241</v>
      </c>
      <c r="F42" s="3"/>
    </row>
    <row r="43" spans="1:6" x14ac:dyDescent="0.3">
      <c r="A43" s="1">
        <v>1741</v>
      </c>
      <c r="B43" s="20">
        <v>140.75</v>
      </c>
      <c r="C43" s="3">
        <v>0.1</v>
      </c>
      <c r="D43" t="s">
        <v>20</v>
      </c>
      <c r="E43" t="s">
        <v>241</v>
      </c>
      <c r="F43" s="3"/>
    </row>
    <row r="44" spans="1:6" x14ac:dyDescent="0.3">
      <c r="A44" s="1">
        <v>1742</v>
      </c>
      <c r="B44" s="20">
        <v>140.75</v>
      </c>
      <c r="C44" s="3">
        <v>0.1</v>
      </c>
      <c r="D44" t="s">
        <v>21</v>
      </c>
      <c r="E44" t="s">
        <v>241</v>
      </c>
      <c r="F44" s="3"/>
    </row>
    <row r="45" spans="1:6" x14ac:dyDescent="0.3">
      <c r="A45" s="1">
        <v>1745</v>
      </c>
      <c r="B45" s="20">
        <v>140.75</v>
      </c>
      <c r="C45" s="3">
        <v>0.1</v>
      </c>
      <c r="D45" t="s">
        <v>22</v>
      </c>
      <c r="E45" t="s">
        <v>241</v>
      </c>
      <c r="F45" s="3"/>
    </row>
    <row r="46" spans="1:6" x14ac:dyDescent="0.3">
      <c r="A46" s="1">
        <v>1745</v>
      </c>
      <c r="B46" s="20">
        <v>140.75</v>
      </c>
      <c r="C46" s="3">
        <v>0.1</v>
      </c>
      <c r="D46" t="s">
        <v>113</v>
      </c>
      <c r="E46" t="s">
        <v>241</v>
      </c>
      <c r="F46" s="3"/>
    </row>
    <row r="47" spans="1:6" x14ac:dyDescent="0.3">
      <c r="A47" s="5">
        <v>1750</v>
      </c>
      <c r="B47" s="20">
        <v>140.75</v>
      </c>
      <c r="C47" s="3">
        <v>0.1</v>
      </c>
      <c r="D47" s="4" t="s">
        <v>114</v>
      </c>
      <c r="E47" s="4" t="s">
        <v>241</v>
      </c>
      <c r="F47" s="3"/>
    </row>
    <row r="48" spans="1:6" x14ac:dyDescent="0.3">
      <c r="A48" s="1">
        <v>1750</v>
      </c>
      <c r="B48" s="20">
        <v>140.75</v>
      </c>
      <c r="C48" s="3">
        <v>0.1</v>
      </c>
      <c r="D48" t="s">
        <v>115</v>
      </c>
      <c r="E48" t="s">
        <v>241</v>
      </c>
      <c r="F48" s="3"/>
    </row>
    <row r="49" spans="1:6" x14ac:dyDescent="0.3">
      <c r="A49" s="1">
        <v>1750</v>
      </c>
      <c r="B49" s="20">
        <v>140.75</v>
      </c>
      <c r="C49" s="3">
        <v>0.1</v>
      </c>
      <c r="D49" t="s">
        <v>116</v>
      </c>
      <c r="E49" t="s">
        <v>241</v>
      </c>
      <c r="F49" s="3"/>
    </row>
    <row r="50" spans="1:6" x14ac:dyDescent="0.3">
      <c r="A50" s="5">
        <v>1750</v>
      </c>
      <c r="B50" s="20">
        <v>140.75</v>
      </c>
      <c r="C50" s="3">
        <v>0.1</v>
      </c>
      <c r="D50" s="4" t="s">
        <v>117</v>
      </c>
      <c r="E50" s="4" t="s">
        <v>241</v>
      </c>
      <c r="F50" s="3"/>
    </row>
    <row r="51" spans="1:6" x14ac:dyDescent="0.3">
      <c r="A51" s="5">
        <v>1755</v>
      </c>
      <c r="B51" s="20">
        <v>140.75</v>
      </c>
      <c r="C51" s="3">
        <v>0.1</v>
      </c>
      <c r="D51" s="4" t="s">
        <v>118</v>
      </c>
      <c r="E51" s="4" t="s">
        <v>241</v>
      </c>
      <c r="F51" s="3"/>
    </row>
    <row r="52" spans="1:6" x14ac:dyDescent="0.3">
      <c r="A52" s="5">
        <v>1755</v>
      </c>
      <c r="B52" s="20">
        <v>140.75</v>
      </c>
      <c r="C52" s="3">
        <v>0.1</v>
      </c>
      <c r="D52" s="4" t="s">
        <v>119</v>
      </c>
      <c r="E52" s="4" t="s">
        <v>241</v>
      </c>
      <c r="F52" s="3"/>
    </row>
    <row r="53" spans="1:6" x14ac:dyDescent="0.3">
      <c r="A53" s="1">
        <v>1755</v>
      </c>
      <c r="B53" s="20">
        <v>140.75</v>
      </c>
      <c r="C53" s="3">
        <v>0.1</v>
      </c>
      <c r="D53" t="s">
        <v>120</v>
      </c>
      <c r="E53" t="s">
        <v>241</v>
      </c>
      <c r="F53" s="3"/>
    </row>
    <row r="54" spans="1:6" x14ac:dyDescent="0.3">
      <c r="A54" s="5">
        <v>1755</v>
      </c>
      <c r="B54" s="20">
        <v>140.75</v>
      </c>
      <c r="C54" s="3">
        <v>0.1</v>
      </c>
      <c r="D54" s="4" t="s">
        <v>121</v>
      </c>
      <c r="E54" s="4" t="s">
        <v>241</v>
      </c>
      <c r="F54" s="3"/>
    </row>
    <row r="55" spans="1:6" x14ac:dyDescent="0.3">
      <c r="A55" s="1">
        <v>1760</v>
      </c>
      <c r="B55" s="20">
        <v>140.75</v>
      </c>
      <c r="C55" s="3">
        <v>0.1</v>
      </c>
      <c r="D55" t="s">
        <v>122</v>
      </c>
      <c r="E55" t="s">
        <v>241</v>
      </c>
      <c r="F55" s="3"/>
    </row>
    <row r="56" spans="1:6" x14ac:dyDescent="0.3">
      <c r="A56" s="1">
        <v>1760</v>
      </c>
      <c r="B56" s="20">
        <v>140.75</v>
      </c>
      <c r="C56" s="3">
        <v>0.1</v>
      </c>
      <c r="D56" t="s">
        <v>123</v>
      </c>
      <c r="E56" t="s">
        <v>241</v>
      </c>
      <c r="F56" s="3"/>
    </row>
    <row r="57" spans="1:6" x14ac:dyDescent="0.3">
      <c r="A57" s="1">
        <v>1760</v>
      </c>
      <c r="B57" s="20">
        <v>140.75</v>
      </c>
      <c r="C57" s="3">
        <v>0.1</v>
      </c>
      <c r="D57" t="s">
        <v>124</v>
      </c>
      <c r="E57" t="s">
        <v>241</v>
      </c>
      <c r="F57" s="3"/>
    </row>
    <row r="58" spans="1:6" x14ac:dyDescent="0.3">
      <c r="A58" s="5">
        <v>1760</v>
      </c>
      <c r="B58" s="20">
        <v>140.75</v>
      </c>
      <c r="C58" s="3">
        <v>0.1</v>
      </c>
      <c r="D58" s="4" t="s">
        <v>125</v>
      </c>
      <c r="E58" s="4" t="s">
        <v>241</v>
      </c>
      <c r="F58" s="3"/>
    </row>
    <row r="59" spans="1:6" x14ac:dyDescent="0.3">
      <c r="A59" s="5">
        <v>1761</v>
      </c>
      <c r="B59" s="20">
        <v>140.75</v>
      </c>
      <c r="C59" s="3">
        <v>0.1</v>
      </c>
      <c r="D59" s="4" t="s">
        <v>23</v>
      </c>
      <c r="E59" s="4" t="s">
        <v>241</v>
      </c>
      <c r="F59" s="3"/>
    </row>
    <row r="60" spans="1:6" x14ac:dyDescent="0.3">
      <c r="A60" s="1">
        <v>1770</v>
      </c>
      <c r="B60" s="20">
        <v>140.75</v>
      </c>
      <c r="C60" s="3">
        <v>0.1</v>
      </c>
      <c r="D60" t="s">
        <v>126</v>
      </c>
      <c r="E60" t="s">
        <v>241</v>
      </c>
      <c r="F60" s="3"/>
    </row>
    <row r="61" spans="1:6" x14ac:dyDescent="0.3">
      <c r="A61" s="1">
        <v>1780</v>
      </c>
      <c r="B61" s="20">
        <v>140.75</v>
      </c>
      <c r="C61" s="3">
        <v>0.1</v>
      </c>
      <c r="D61" t="s">
        <v>127</v>
      </c>
      <c r="E61" t="s">
        <v>241</v>
      </c>
      <c r="F61" s="3"/>
    </row>
    <row r="62" spans="1:6" x14ac:dyDescent="0.3">
      <c r="A62" s="1">
        <v>1785</v>
      </c>
      <c r="B62" s="20">
        <v>140.75</v>
      </c>
      <c r="C62" s="3">
        <v>0.1</v>
      </c>
      <c r="D62" t="s">
        <v>128</v>
      </c>
      <c r="E62" t="s">
        <v>241</v>
      </c>
      <c r="F62" s="3"/>
    </row>
    <row r="63" spans="1:6" x14ac:dyDescent="0.3">
      <c r="A63" s="5">
        <v>1785</v>
      </c>
      <c r="B63" s="20">
        <v>140.75</v>
      </c>
      <c r="C63" s="3">
        <v>0.1</v>
      </c>
      <c r="D63" s="4" t="s">
        <v>129</v>
      </c>
      <c r="E63" s="4" t="s">
        <v>241</v>
      </c>
      <c r="F63" s="3"/>
    </row>
    <row r="64" spans="1:6" x14ac:dyDescent="0.3">
      <c r="A64" s="5">
        <v>1785</v>
      </c>
      <c r="B64" s="20">
        <v>140.75</v>
      </c>
      <c r="C64" s="3">
        <v>0.1</v>
      </c>
      <c r="D64" s="4" t="s">
        <v>130</v>
      </c>
      <c r="E64" s="4" t="s">
        <v>241</v>
      </c>
      <c r="F64" s="3"/>
    </row>
    <row r="65" spans="1:6" x14ac:dyDescent="0.3">
      <c r="A65" s="5">
        <v>1790</v>
      </c>
      <c r="B65" s="20">
        <v>140.75</v>
      </c>
      <c r="C65" s="3">
        <v>0.1</v>
      </c>
      <c r="D65" s="4" t="s">
        <v>131</v>
      </c>
      <c r="E65" s="4" t="s">
        <v>241</v>
      </c>
      <c r="F65" s="3"/>
    </row>
    <row r="66" spans="1:6" x14ac:dyDescent="0.3">
      <c r="A66" s="1">
        <v>1790</v>
      </c>
      <c r="B66" s="20">
        <v>140.75</v>
      </c>
      <c r="C66" s="3">
        <v>0.1</v>
      </c>
      <c r="D66" t="s">
        <v>132</v>
      </c>
      <c r="E66" t="s">
        <v>241</v>
      </c>
      <c r="F66" s="3"/>
    </row>
    <row r="67" spans="1:6" x14ac:dyDescent="0.3">
      <c r="A67" s="1">
        <v>1790</v>
      </c>
      <c r="B67" s="20">
        <v>140.75</v>
      </c>
      <c r="C67" s="3">
        <v>0.1</v>
      </c>
      <c r="D67" t="s">
        <v>133</v>
      </c>
      <c r="E67" t="s">
        <v>241</v>
      </c>
      <c r="F67" s="3"/>
    </row>
    <row r="68" spans="1:6" x14ac:dyDescent="0.3">
      <c r="A68" s="1">
        <v>1790</v>
      </c>
      <c r="B68" s="20">
        <v>140.75</v>
      </c>
      <c r="C68" s="3">
        <v>0.1</v>
      </c>
      <c r="D68" t="s">
        <v>134</v>
      </c>
      <c r="E68" t="s">
        <v>241</v>
      </c>
      <c r="F68" s="3"/>
    </row>
    <row r="69" spans="1:6" x14ac:dyDescent="0.3">
      <c r="A69" s="1">
        <v>1800</v>
      </c>
      <c r="B69" s="20">
        <v>140.75</v>
      </c>
      <c r="C69" s="3">
        <v>0.1</v>
      </c>
      <c r="D69" t="s">
        <v>135</v>
      </c>
      <c r="E69" t="s">
        <v>241</v>
      </c>
      <c r="F69" s="3"/>
    </row>
    <row r="70" spans="1:6" x14ac:dyDescent="0.3">
      <c r="A70" s="1">
        <v>1800</v>
      </c>
      <c r="B70" s="20">
        <v>140.75</v>
      </c>
      <c r="C70" s="3">
        <v>0.1</v>
      </c>
      <c r="D70" t="s">
        <v>136</v>
      </c>
      <c r="E70" t="s">
        <v>241</v>
      </c>
      <c r="F70" s="3"/>
    </row>
    <row r="71" spans="1:6" x14ac:dyDescent="0.3">
      <c r="A71" s="1">
        <v>1820</v>
      </c>
      <c r="B71" s="20">
        <v>140.75</v>
      </c>
      <c r="C71" s="3">
        <v>0.1</v>
      </c>
      <c r="D71" t="s">
        <v>137</v>
      </c>
      <c r="E71" t="s">
        <v>241</v>
      </c>
      <c r="F71" s="3"/>
    </row>
    <row r="72" spans="1:6" x14ac:dyDescent="0.3">
      <c r="A72" s="1">
        <v>1820</v>
      </c>
      <c r="B72" s="20">
        <v>140.75</v>
      </c>
      <c r="C72" s="3">
        <v>0.1</v>
      </c>
      <c r="D72" t="s">
        <v>138</v>
      </c>
      <c r="E72" t="s">
        <v>241</v>
      </c>
      <c r="F72" s="3"/>
    </row>
    <row r="73" spans="1:6" x14ac:dyDescent="0.3">
      <c r="A73" s="1">
        <v>1820</v>
      </c>
      <c r="B73" s="20">
        <v>140.75</v>
      </c>
      <c r="C73" s="3">
        <v>0.1</v>
      </c>
      <c r="D73" t="s">
        <v>139</v>
      </c>
      <c r="E73" t="s">
        <v>241</v>
      </c>
      <c r="F73" s="3"/>
    </row>
    <row r="74" spans="1:6" x14ac:dyDescent="0.3">
      <c r="A74" s="1">
        <v>1830</v>
      </c>
      <c r="B74" s="20">
        <v>140.75</v>
      </c>
      <c r="C74" s="3">
        <v>0.1</v>
      </c>
      <c r="D74" t="s">
        <v>140</v>
      </c>
      <c r="E74" t="s">
        <v>241</v>
      </c>
      <c r="F74" s="3"/>
    </row>
    <row r="75" spans="1:6" x14ac:dyDescent="0.3">
      <c r="A75" s="1">
        <v>1831</v>
      </c>
      <c r="B75" s="20">
        <v>140.75</v>
      </c>
      <c r="C75" s="3">
        <v>0.1</v>
      </c>
      <c r="D75" t="s">
        <v>24</v>
      </c>
      <c r="E75" t="s">
        <v>241</v>
      </c>
      <c r="F75" s="3"/>
    </row>
    <row r="76" spans="1:6" x14ac:dyDescent="0.3">
      <c r="A76" s="1">
        <v>1840</v>
      </c>
      <c r="B76" s="20">
        <v>140.75</v>
      </c>
      <c r="C76" s="3">
        <v>0.1</v>
      </c>
      <c r="D76" t="s">
        <v>141</v>
      </c>
      <c r="E76" t="s">
        <v>241</v>
      </c>
      <c r="F76" s="3"/>
    </row>
    <row r="77" spans="1:6" x14ac:dyDescent="0.3">
      <c r="A77" s="1">
        <v>1840</v>
      </c>
      <c r="B77" s="20">
        <v>140.75</v>
      </c>
      <c r="C77" s="3">
        <v>0.1</v>
      </c>
      <c r="D77" t="s">
        <v>142</v>
      </c>
      <c r="E77" t="s">
        <v>241</v>
      </c>
      <c r="F77" s="3"/>
    </row>
    <row r="78" spans="1:6" x14ac:dyDescent="0.3">
      <c r="A78" s="1">
        <v>1840</v>
      </c>
      <c r="B78" s="20">
        <v>140.75</v>
      </c>
      <c r="C78" s="3">
        <v>0.1</v>
      </c>
      <c r="D78" t="s">
        <v>143</v>
      </c>
      <c r="E78" t="s">
        <v>241</v>
      </c>
      <c r="F78" s="3"/>
    </row>
    <row r="79" spans="1:6" x14ac:dyDescent="0.3">
      <c r="A79" s="1">
        <v>1850</v>
      </c>
      <c r="B79" s="20">
        <v>140.75</v>
      </c>
      <c r="C79" s="3">
        <v>0.1</v>
      </c>
      <c r="D79" t="s">
        <v>144</v>
      </c>
      <c r="E79" t="s">
        <v>241</v>
      </c>
      <c r="F79" s="3"/>
    </row>
    <row r="80" spans="1:6" x14ac:dyDescent="0.3">
      <c r="A80" s="1">
        <v>1851</v>
      </c>
      <c r="B80" s="20">
        <v>140.75</v>
      </c>
      <c r="C80" s="3">
        <v>0.1</v>
      </c>
      <c r="D80" t="s">
        <v>25</v>
      </c>
      <c r="E80" t="s">
        <v>241</v>
      </c>
      <c r="F80" s="3"/>
    </row>
    <row r="81" spans="1:6" x14ac:dyDescent="0.3">
      <c r="A81" s="1">
        <v>1852</v>
      </c>
      <c r="B81" s="20">
        <v>140.75</v>
      </c>
      <c r="C81" s="3">
        <v>0.1</v>
      </c>
      <c r="D81" t="s">
        <v>26</v>
      </c>
      <c r="E81" t="s">
        <v>241</v>
      </c>
      <c r="F81" s="3"/>
    </row>
    <row r="82" spans="1:6" x14ac:dyDescent="0.3">
      <c r="A82" s="1">
        <v>1853</v>
      </c>
      <c r="B82" s="20">
        <v>140.75</v>
      </c>
      <c r="C82" s="3">
        <v>0.1</v>
      </c>
      <c r="D82" t="s">
        <v>27</v>
      </c>
      <c r="E82" t="s">
        <v>241</v>
      </c>
      <c r="F82" s="3"/>
    </row>
    <row r="83" spans="1:6" x14ac:dyDescent="0.3">
      <c r="A83" s="5">
        <v>1860</v>
      </c>
      <c r="B83" s="20">
        <v>140.75</v>
      </c>
      <c r="C83" s="3">
        <v>0.1</v>
      </c>
      <c r="D83" s="4" t="s">
        <v>145</v>
      </c>
      <c r="E83" s="4" t="s">
        <v>241</v>
      </c>
      <c r="F83" s="3"/>
    </row>
    <row r="84" spans="1:6" x14ac:dyDescent="0.3">
      <c r="A84" s="1">
        <v>1861</v>
      </c>
      <c r="B84" s="20">
        <v>140.75</v>
      </c>
      <c r="C84" s="3">
        <v>0.1</v>
      </c>
      <c r="D84" t="s">
        <v>28</v>
      </c>
      <c r="E84" t="s">
        <v>241</v>
      </c>
      <c r="F84" s="3"/>
    </row>
    <row r="85" spans="1:6" x14ac:dyDescent="0.3">
      <c r="A85" s="1">
        <v>1880</v>
      </c>
      <c r="B85" s="20">
        <v>140.75</v>
      </c>
      <c r="C85" s="3">
        <v>0.1</v>
      </c>
      <c r="D85" t="s">
        <v>146</v>
      </c>
      <c r="E85" t="s">
        <v>241</v>
      </c>
      <c r="F85" s="3"/>
    </row>
    <row r="86" spans="1:6" x14ac:dyDescent="0.3">
      <c r="A86" s="1">
        <v>1880</v>
      </c>
      <c r="B86" s="20">
        <v>140.75</v>
      </c>
      <c r="C86" s="3">
        <v>0.1</v>
      </c>
      <c r="D86" t="s">
        <v>147</v>
      </c>
      <c r="E86" t="s">
        <v>241</v>
      </c>
      <c r="F86" s="3"/>
    </row>
    <row r="87" spans="1:6" x14ac:dyDescent="0.3">
      <c r="A87" s="1">
        <v>1880</v>
      </c>
      <c r="B87" s="20">
        <v>140.75</v>
      </c>
      <c r="C87" s="3">
        <v>0.1</v>
      </c>
      <c r="D87" t="s">
        <v>148</v>
      </c>
      <c r="E87" t="s">
        <v>241</v>
      </c>
      <c r="F87" s="3"/>
    </row>
    <row r="88" spans="1:6" x14ac:dyDescent="0.3">
      <c r="A88" s="1">
        <v>1910</v>
      </c>
      <c r="B88" s="20">
        <v>140.75</v>
      </c>
      <c r="C88" s="3">
        <v>0.1</v>
      </c>
      <c r="D88" t="s">
        <v>149</v>
      </c>
      <c r="E88" t="s">
        <v>241</v>
      </c>
      <c r="F88" s="3"/>
    </row>
    <row r="89" spans="1:6" x14ac:dyDescent="0.3">
      <c r="A89" s="1">
        <v>1910</v>
      </c>
      <c r="B89" s="20">
        <v>140.75</v>
      </c>
      <c r="C89" s="3">
        <v>0.1</v>
      </c>
      <c r="D89" t="s">
        <v>150</v>
      </c>
      <c r="E89" t="s">
        <v>241</v>
      </c>
      <c r="F89" s="3"/>
    </row>
    <row r="90" spans="1:6" x14ac:dyDescent="0.3">
      <c r="A90" s="1">
        <v>1910</v>
      </c>
      <c r="B90" s="20">
        <v>140.75</v>
      </c>
      <c r="C90" s="3">
        <v>0.1</v>
      </c>
      <c r="D90" t="s">
        <v>151</v>
      </c>
      <c r="E90" t="s">
        <v>241</v>
      </c>
      <c r="F90" s="3"/>
    </row>
    <row r="91" spans="1:6" x14ac:dyDescent="0.3">
      <c r="A91" s="1">
        <v>1910</v>
      </c>
      <c r="B91" s="20">
        <v>140.75</v>
      </c>
      <c r="C91" s="3">
        <v>0.1</v>
      </c>
      <c r="D91" t="s">
        <v>152</v>
      </c>
      <c r="E91" t="s">
        <v>241</v>
      </c>
      <c r="F91" s="3"/>
    </row>
    <row r="92" spans="1:6" x14ac:dyDescent="0.3">
      <c r="A92" s="1">
        <v>1930</v>
      </c>
      <c r="B92" s="20">
        <v>140.75</v>
      </c>
      <c r="C92" s="3">
        <v>0.1</v>
      </c>
      <c r="D92" t="s">
        <v>153</v>
      </c>
      <c r="E92" t="s">
        <v>241</v>
      </c>
      <c r="F92" s="3"/>
    </row>
    <row r="93" spans="1:6" x14ac:dyDescent="0.3">
      <c r="A93" s="1">
        <v>1930</v>
      </c>
      <c r="B93" s="20">
        <v>140.75</v>
      </c>
      <c r="C93" s="3">
        <v>0.1</v>
      </c>
      <c r="D93" t="s">
        <v>154</v>
      </c>
      <c r="E93" t="s">
        <v>241</v>
      </c>
      <c r="F93" s="3"/>
    </row>
    <row r="94" spans="1:6" x14ac:dyDescent="0.3">
      <c r="A94" s="1">
        <v>1932</v>
      </c>
      <c r="B94" s="20">
        <v>140.75</v>
      </c>
      <c r="C94" s="3">
        <v>0.1</v>
      </c>
      <c r="D94" t="s">
        <v>29</v>
      </c>
      <c r="E94" t="s">
        <v>241</v>
      </c>
      <c r="F94" s="3"/>
    </row>
    <row r="95" spans="1:6" x14ac:dyDescent="0.3">
      <c r="A95" s="1">
        <v>1933</v>
      </c>
      <c r="B95" s="20">
        <v>140.75</v>
      </c>
      <c r="C95" s="3">
        <v>0.1</v>
      </c>
      <c r="D95" t="s">
        <v>30</v>
      </c>
      <c r="E95" t="s">
        <v>241</v>
      </c>
      <c r="F95" s="3"/>
    </row>
    <row r="96" spans="1:6" x14ac:dyDescent="0.3">
      <c r="A96" s="5">
        <v>1950</v>
      </c>
      <c r="B96" s="20">
        <v>140.75</v>
      </c>
      <c r="C96" s="3">
        <v>0.1</v>
      </c>
      <c r="D96" s="4" t="s">
        <v>155</v>
      </c>
      <c r="E96" s="4" t="s">
        <v>241</v>
      </c>
      <c r="F96" s="3"/>
    </row>
    <row r="97" spans="1:6" x14ac:dyDescent="0.3">
      <c r="A97" s="5">
        <v>1970</v>
      </c>
      <c r="B97" s="20">
        <v>140.75</v>
      </c>
      <c r="C97" s="3">
        <v>0.1</v>
      </c>
      <c r="D97" s="4" t="s">
        <v>156</v>
      </c>
      <c r="E97" s="4" t="s">
        <v>241</v>
      </c>
      <c r="F97" s="3"/>
    </row>
    <row r="98" spans="1:6" x14ac:dyDescent="0.3">
      <c r="A98" s="5">
        <v>1980</v>
      </c>
      <c r="B98" s="20">
        <v>140.75</v>
      </c>
      <c r="C98" s="3">
        <v>0.1</v>
      </c>
      <c r="D98" s="4" t="s">
        <v>157</v>
      </c>
      <c r="E98" s="4" t="s">
        <v>241</v>
      </c>
      <c r="F98" s="3"/>
    </row>
    <row r="99" spans="1:6" x14ac:dyDescent="0.3">
      <c r="A99" s="5">
        <v>1980</v>
      </c>
      <c r="B99" s="20">
        <v>140.75</v>
      </c>
      <c r="C99" s="3">
        <v>0.1</v>
      </c>
      <c r="D99" s="4" t="s">
        <v>158</v>
      </c>
      <c r="E99" s="4" t="s">
        <v>241</v>
      </c>
      <c r="F99" s="3"/>
    </row>
    <row r="100" spans="1:6" x14ac:dyDescent="0.3">
      <c r="A100" s="1">
        <v>1981</v>
      </c>
      <c r="B100" s="20">
        <v>140.75</v>
      </c>
      <c r="C100" s="3">
        <v>0.1</v>
      </c>
      <c r="D100" t="s">
        <v>31</v>
      </c>
      <c r="E100" t="s">
        <v>241</v>
      </c>
      <c r="F100" s="3"/>
    </row>
    <row r="101" spans="1:6" x14ac:dyDescent="0.3">
      <c r="A101" s="1">
        <v>1982</v>
      </c>
      <c r="B101" s="20">
        <v>140.75</v>
      </c>
      <c r="C101" s="3">
        <v>0.1</v>
      </c>
      <c r="D101" t="s">
        <v>32</v>
      </c>
      <c r="E101" t="s">
        <v>241</v>
      </c>
      <c r="F101" s="3"/>
    </row>
    <row r="102" spans="1:6" x14ac:dyDescent="0.3">
      <c r="A102" s="5">
        <v>1982</v>
      </c>
      <c r="B102" s="20">
        <v>140.75</v>
      </c>
      <c r="C102" s="3">
        <v>0.1</v>
      </c>
      <c r="D102" s="4" t="s">
        <v>33</v>
      </c>
      <c r="E102" s="4" t="s">
        <v>241</v>
      </c>
      <c r="F102" s="3"/>
    </row>
    <row r="103" spans="1:6" x14ac:dyDescent="0.3">
      <c r="A103" s="5">
        <v>2000</v>
      </c>
      <c r="B103" s="20">
        <v>140.75</v>
      </c>
      <c r="C103" s="3">
        <v>0.1</v>
      </c>
      <c r="D103" s="4" t="s">
        <v>2</v>
      </c>
      <c r="E103" s="4" t="s">
        <v>1</v>
      </c>
      <c r="F103" s="3"/>
    </row>
    <row r="104" spans="1:6" x14ac:dyDescent="0.3">
      <c r="A104" s="5">
        <v>2018</v>
      </c>
      <c r="B104" s="20">
        <v>140.75</v>
      </c>
      <c r="C104" s="3">
        <v>0.1</v>
      </c>
      <c r="D104" s="4" t="s">
        <v>2</v>
      </c>
      <c r="E104" s="4" t="s">
        <v>1</v>
      </c>
      <c r="F104" s="3"/>
    </row>
    <row r="105" spans="1:6" x14ac:dyDescent="0.3">
      <c r="A105" s="5">
        <v>2020</v>
      </c>
      <c r="B105" s="20">
        <v>140.75</v>
      </c>
      <c r="C105" s="3">
        <v>0.1</v>
      </c>
      <c r="D105" s="4" t="s">
        <v>2</v>
      </c>
      <c r="E105" s="4" t="s">
        <v>1</v>
      </c>
      <c r="F105" s="3"/>
    </row>
    <row r="106" spans="1:6" x14ac:dyDescent="0.3">
      <c r="A106" s="1">
        <v>2030</v>
      </c>
      <c r="B106" s="20">
        <v>140.75</v>
      </c>
      <c r="C106" s="3">
        <v>0.1</v>
      </c>
      <c r="D106" t="s">
        <v>2</v>
      </c>
      <c r="E106" t="s">
        <v>1</v>
      </c>
      <c r="F106" s="3"/>
    </row>
    <row r="107" spans="1:6" x14ac:dyDescent="0.3">
      <c r="A107" s="1">
        <v>2040</v>
      </c>
      <c r="B107" s="20">
        <v>140.75</v>
      </c>
      <c r="C107" s="3">
        <v>0.1</v>
      </c>
      <c r="D107" t="s">
        <v>2</v>
      </c>
      <c r="E107" t="s">
        <v>1</v>
      </c>
      <c r="F107" s="3"/>
    </row>
    <row r="108" spans="1:6" x14ac:dyDescent="0.3">
      <c r="A108" s="5">
        <v>2040</v>
      </c>
      <c r="B108" s="20">
        <v>140.75</v>
      </c>
      <c r="C108" s="3">
        <v>0.1</v>
      </c>
      <c r="D108" s="4" t="s">
        <v>159</v>
      </c>
      <c r="E108" s="4" t="s">
        <v>1</v>
      </c>
      <c r="F108" s="3"/>
    </row>
    <row r="109" spans="1:6" x14ac:dyDescent="0.3">
      <c r="A109" s="5">
        <v>2040</v>
      </c>
      <c r="B109" s="20">
        <v>140.75</v>
      </c>
      <c r="C109" s="3">
        <v>0.1</v>
      </c>
      <c r="D109" s="4" t="s">
        <v>160</v>
      </c>
      <c r="E109" s="4" t="s">
        <v>1</v>
      </c>
      <c r="F109" s="3"/>
    </row>
    <row r="110" spans="1:6" x14ac:dyDescent="0.3">
      <c r="A110" s="1">
        <v>2040</v>
      </c>
      <c r="B110" s="20">
        <v>140.75</v>
      </c>
      <c r="C110" s="3">
        <v>0.1</v>
      </c>
      <c r="D110" t="s">
        <v>161</v>
      </c>
      <c r="E110" t="s">
        <v>1</v>
      </c>
      <c r="F110" s="3"/>
    </row>
    <row r="111" spans="1:6" x14ac:dyDescent="0.3">
      <c r="A111" s="5">
        <v>2050</v>
      </c>
      <c r="B111" s="20">
        <v>140.75</v>
      </c>
      <c r="C111" s="3">
        <v>0.1</v>
      </c>
      <c r="D111" s="4" t="s">
        <v>2</v>
      </c>
      <c r="E111" s="4" t="s">
        <v>1</v>
      </c>
      <c r="F111" s="3"/>
    </row>
    <row r="112" spans="1:6" x14ac:dyDescent="0.3">
      <c r="A112" s="5">
        <v>2060</v>
      </c>
      <c r="B112" s="20">
        <v>140.75</v>
      </c>
      <c r="C112" s="3">
        <v>0.1</v>
      </c>
      <c r="D112" s="4" t="s">
        <v>2</v>
      </c>
      <c r="E112" s="4" t="s">
        <v>1</v>
      </c>
      <c r="F112" s="3"/>
    </row>
    <row r="113" spans="1:6" x14ac:dyDescent="0.3">
      <c r="A113" s="5">
        <v>2070</v>
      </c>
      <c r="B113" s="20">
        <v>140.75</v>
      </c>
      <c r="C113" s="3">
        <v>0.1</v>
      </c>
      <c r="D113" s="4" t="s">
        <v>162</v>
      </c>
      <c r="E113" s="4" t="s">
        <v>1</v>
      </c>
      <c r="F113" s="3"/>
    </row>
    <row r="114" spans="1:6" x14ac:dyDescent="0.3">
      <c r="A114" s="1">
        <v>2070</v>
      </c>
      <c r="B114" s="20">
        <v>140.75</v>
      </c>
      <c r="C114" s="3">
        <v>0.1</v>
      </c>
      <c r="D114" t="s">
        <v>163</v>
      </c>
      <c r="E114" t="s">
        <v>1</v>
      </c>
      <c r="F114" s="3"/>
    </row>
    <row r="115" spans="1:6" x14ac:dyDescent="0.3">
      <c r="A115" s="5">
        <v>2100</v>
      </c>
      <c r="B115" s="20">
        <v>140.75</v>
      </c>
      <c r="C115" s="3">
        <v>0.1</v>
      </c>
      <c r="D115" s="4" t="s">
        <v>164</v>
      </c>
      <c r="E115" s="4" t="s">
        <v>1</v>
      </c>
      <c r="F115" s="3"/>
    </row>
    <row r="116" spans="1:6" x14ac:dyDescent="0.3">
      <c r="A116" s="1">
        <v>2110</v>
      </c>
      <c r="B116" s="20">
        <v>140.75</v>
      </c>
      <c r="C116" s="3">
        <v>0.1</v>
      </c>
      <c r="D116" t="s">
        <v>165</v>
      </c>
      <c r="E116" t="s">
        <v>1</v>
      </c>
      <c r="F116" s="3"/>
    </row>
    <row r="117" spans="1:6" x14ac:dyDescent="0.3">
      <c r="A117" s="1">
        <v>2140</v>
      </c>
      <c r="B117" s="20">
        <v>140.75</v>
      </c>
      <c r="C117" s="3">
        <v>0.1</v>
      </c>
      <c r="D117" t="s">
        <v>166</v>
      </c>
      <c r="E117" t="s">
        <v>1</v>
      </c>
      <c r="F117" s="3"/>
    </row>
    <row r="118" spans="1:6" x14ac:dyDescent="0.3">
      <c r="A118" s="5">
        <v>2150</v>
      </c>
      <c r="B118" s="20">
        <v>140.75</v>
      </c>
      <c r="C118" s="3">
        <v>0.1</v>
      </c>
      <c r="D118" s="4" t="s">
        <v>167</v>
      </c>
      <c r="E118" s="4" t="s">
        <v>1</v>
      </c>
      <c r="F118" s="3"/>
    </row>
    <row r="119" spans="1:6" x14ac:dyDescent="0.3">
      <c r="A119" s="5">
        <v>2160</v>
      </c>
      <c r="B119" s="20">
        <v>140.75</v>
      </c>
      <c r="C119" s="3">
        <v>0.1</v>
      </c>
      <c r="D119" s="4" t="s">
        <v>168</v>
      </c>
      <c r="E119" s="4" t="s">
        <v>1</v>
      </c>
      <c r="F119" s="3"/>
    </row>
    <row r="120" spans="1:6" x14ac:dyDescent="0.3">
      <c r="A120" s="5">
        <v>2170</v>
      </c>
      <c r="B120" s="20">
        <v>140.75</v>
      </c>
      <c r="C120" s="3">
        <v>0.1</v>
      </c>
      <c r="D120" s="4" t="s">
        <v>169</v>
      </c>
      <c r="E120" s="4" t="s">
        <v>1</v>
      </c>
      <c r="F120" s="3"/>
    </row>
    <row r="121" spans="1:6" x14ac:dyDescent="0.3">
      <c r="A121" s="5">
        <v>2180</v>
      </c>
      <c r="B121" s="20">
        <v>140.75</v>
      </c>
      <c r="C121" s="3">
        <v>0.1</v>
      </c>
      <c r="D121" s="4" t="s">
        <v>170</v>
      </c>
      <c r="E121" s="4" t="s">
        <v>1</v>
      </c>
      <c r="F121" s="3"/>
    </row>
    <row r="122" spans="1:6" x14ac:dyDescent="0.3">
      <c r="A122" s="5">
        <v>2300</v>
      </c>
      <c r="B122" s="20">
        <v>140.75</v>
      </c>
      <c r="C122" s="3">
        <v>0.1</v>
      </c>
      <c r="D122" s="4" t="s">
        <v>171</v>
      </c>
      <c r="E122" s="4" t="s">
        <v>1</v>
      </c>
      <c r="F122" s="3"/>
    </row>
    <row r="123" spans="1:6" x14ac:dyDescent="0.3">
      <c r="A123" s="5">
        <v>2530</v>
      </c>
      <c r="B123" s="20">
        <v>140.75</v>
      </c>
      <c r="C123" s="3">
        <v>0.1</v>
      </c>
      <c r="D123" s="4" t="s">
        <v>172</v>
      </c>
      <c r="E123" s="4" t="s">
        <v>1</v>
      </c>
      <c r="F123" s="3"/>
    </row>
    <row r="124" spans="1:6" x14ac:dyDescent="0.3">
      <c r="A124" s="5">
        <v>2531</v>
      </c>
      <c r="B124" s="20">
        <v>140.75</v>
      </c>
      <c r="C124" s="3">
        <v>0.1</v>
      </c>
      <c r="D124" s="4" t="s">
        <v>34</v>
      </c>
      <c r="E124" s="4" t="s">
        <v>1</v>
      </c>
      <c r="F124" s="3"/>
    </row>
    <row r="125" spans="1:6" x14ac:dyDescent="0.3">
      <c r="A125" s="1">
        <v>2540</v>
      </c>
      <c r="B125" s="20">
        <v>140.75</v>
      </c>
      <c r="C125" s="3">
        <v>0.1</v>
      </c>
      <c r="D125" t="s">
        <v>173</v>
      </c>
      <c r="E125" t="s">
        <v>1</v>
      </c>
      <c r="F125" s="3"/>
    </row>
    <row r="126" spans="1:6" x14ac:dyDescent="0.3">
      <c r="A126" s="1">
        <v>2547</v>
      </c>
      <c r="B126" s="20">
        <v>140.75</v>
      </c>
      <c r="C126" s="3">
        <v>0.1</v>
      </c>
      <c r="D126" t="s">
        <v>174</v>
      </c>
      <c r="E126" t="s">
        <v>1</v>
      </c>
      <c r="F126" s="3"/>
    </row>
    <row r="127" spans="1:6" x14ac:dyDescent="0.3">
      <c r="A127" s="1">
        <v>2550</v>
      </c>
      <c r="B127" s="20">
        <v>140.75</v>
      </c>
      <c r="C127" s="3">
        <v>0.1</v>
      </c>
      <c r="D127" t="s">
        <v>175</v>
      </c>
      <c r="E127" t="s">
        <v>1</v>
      </c>
      <c r="F127" s="3"/>
    </row>
    <row r="128" spans="1:6" x14ac:dyDescent="0.3">
      <c r="A128" s="1">
        <v>2550</v>
      </c>
      <c r="B128" s="20">
        <v>140.75</v>
      </c>
      <c r="C128" s="3">
        <v>0.1</v>
      </c>
      <c r="D128" t="s">
        <v>176</v>
      </c>
      <c r="E128" t="s">
        <v>1</v>
      </c>
      <c r="F128" s="3"/>
    </row>
    <row r="129" spans="1:6" x14ac:dyDescent="0.3">
      <c r="A129" s="1">
        <v>2600</v>
      </c>
      <c r="B129" s="20">
        <v>140.75</v>
      </c>
      <c r="C129" s="3">
        <v>0.1</v>
      </c>
      <c r="D129" t="s">
        <v>177</v>
      </c>
      <c r="E129" t="s">
        <v>1</v>
      </c>
      <c r="F129" s="3"/>
    </row>
    <row r="130" spans="1:6" x14ac:dyDescent="0.3">
      <c r="A130" s="1">
        <v>2610</v>
      </c>
      <c r="B130" s="20">
        <v>140.75</v>
      </c>
      <c r="C130" s="3">
        <v>0.1</v>
      </c>
      <c r="D130" t="s">
        <v>178</v>
      </c>
      <c r="E130" t="s">
        <v>1</v>
      </c>
      <c r="F130" s="3"/>
    </row>
    <row r="131" spans="1:6" x14ac:dyDescent="0.3">
      <c r="A131" s="1">
        <v>2620</v>
      </c>
      <c r="B131" s="20">
        <v>140.75</v>
      </c>
      <c r="C131" s="3">
        <v>0.1</v>
      </c>
      <c r="D131" t="s">
        <v>179</v>
      </c>
      <c r="E131" t="s">
        <v>1</v>
      </c>
      <c r="F131" s="3"/>
    </row>
    <row r="132" spans="1:6" x14ac:dyDescent="0.3">
      <c r="A132" s="1">
        <v>2627</v>
      </c>
      <c r="B132" s="20">
        <v>140.75</v>
      </c>
      <c r="C132" s="3">
        <v>0.1</v>
      </c>
      <c r="D132" t="s">
        <v>180</v>
      </c>
      <c r="E132" t="s">
        <v>1</v>
      </c>
      <c r="F132" s="3"/>
    </row>
    <row r="133" spans="1:6" x14ac:dyDescent="0.3">
      <c r="A133" s="1">
        <v>2630</v>
      </c>
      <c r="B133" s="20">
        <v>140.75</v>
      </c>
      <c r="C133" s="3">
        <v>0.1</v>
      </c>
      <c r="D133" t="s">
        <v>181</v>
      </c>
      <c r="E133" t="s">
        <v>1</v>
      </c>
      <c r="F133" s="3"/>
    </row>
    <row r="134" spans="1:6" x14ac:dyDescent="0.3">
      <c r="A134" s="1">
        <v>2640</v>
      </c>
      <c r="B134" s="20">
        <v>140.75</v>
      </c>
      <c r="C134" s="3">
        <v>0.1</v>
      </c>
      <c r="D134" t="s">
        <v>182</v>
      </c>
      <c r="E134" t="s">
        <v>1</v>
      </c>
      <c r="F134" s="3"/>
    </row>
    <row r="135" spans="1:6" x14ac:dyDescent="0.3">
      <c r="A135" s="1">
        <v>2650</v>
      </c>
      <c r="B135" s="20">
        <v>140.75</v>
      </c>
      <c r="C135" s="3">
        <v>0.1</v>
      </c>
      <c r="D135" t="s">
        <v>183</v>
      </c>
      <c r="E135" t="s">
        <v>1</v>
      </c>
      <c r="F135" s="3"/>
    </row>
    <row r="136" spans="1:6" x14ac:dyDescent="0.3">
      <c r="A136" s="5">
        <v>2660</v>
      </c>
      <c r="B136" s="20">
        <v>140.75</v>
      </c>
      <c r="C136" s="3">
        <v>0.1</v>
      </c>
      <c r="D136" s="4" t="s">
        <v>184</v>
      </c>
      <c r="E136" s="4" t="s">
        <v>1</v>
      </c>
      <c r="F136" s="3"/>
    </row>
    <row r="137" spans="1:6" x14ac:dyDescent="0.3">
      <c r="A137" s="5">
        <v>2800</v>
      </c>
      <c r="B137" s="20">
        <v>140.75</v>
      </c>
      <c r="C137" s="3">
        <v>0.1</v>
      </c>
      <c r="D137" s="4" t="s">
        <v>185</v>
      </c>
      <c r="E137" s="4" t="s">
        <v>1</v>
      </c>
      <c r="F137" s="3"/>
    </row>
    <row r="138" spans="1:6" x14ac:dyDescent="0.3">
      <c r="A138" s="5">
        <v>2800</v>
      </c>
      <c r="B138" s="20">
        <v>140.75</v>
      </c>
      <c r="C138" s="3">
        <v>0.1</v>
      </c>
      <c r="D138" s="4" t="s">
        <v>186</v>
      </c>
      <c r="E138" s="4" t="s">
        <v>1</v>
      </c>
      <c r="F138" s="3"/>
    </row>
    <row r="139" spans="1:6" x14ac:dyDescent="0.3">
      <c r="A139" s="5">
        <v>2801</v>
      </c>
      <c r="B139" s="20">
        <v>140.75</v>
      </c>
      <c r="C139" s="3">
        <v>0.1</v>
      </c>
      <c r="D139" s="4" t="s">
        <v>35</v>
      </c>
      <c r="E139" s="4" t="s">
        <v>1</v>
      </c>
      <c r="F139" s="3"/>
    </row>
    <row r="140" spans="1:6" x14ac:dyDescent="0.3">
      <c r="A140" s="5">
        <v>2811</v>
      </c>
      <c r="B140" s="20">
        <v>140.75</v>
      </c>
      <c r="C140" s="3">
        <v>0.1</v>
      </c>
      <c r="D140" s="4" t="s">
        <v>36</v>
      </c>
      <c r="E140" s="4" t="s">
        <v>1</v>
      </c>
      <c r="F140" s="3"/>
    </row>
    <row r="141" spans="1:6" x14ac:dyDescent="0.3">
      <c r="A141" s="5">
        <v>2811</v>
      </c>
      <c r="B141" s="20">
        <v>140.75</v>
      </c>
      <c r="C141" s="3">
        <v>0.1</v>
      </c>
      <c r="D141" s="4" t="s">
        <v>37</v>
      </c>
      <c r="E141" s="4" t="s">
        <v>1</v>
      </c>
      <c r="F141" s="3"/>
    </row>
    <row r="142" spans="1:6" x14ac:dyDescent="0.3">
      <c r="A142" s="5">
        <v>2812</v>
      </c>
      <c r="B142" s="20">
        <v>140.75</v>
      </c>
      <c r="C142" s="3">
        <v>0.1</v>
      </c>
      <c r="D142" s="4" t="s">
        <v>38</v>
      </c>
      <c r="E142" s="4" t="s">
        <v>1</v>
      </c>
      <c r="F142" s="3"/>
    </row>
    <row r="143" spans="1:6" x14ac:dyDescent="0.3">
      <c r="A143" s="1">
        <v>2845</v>
      </c>
      <c r="B143" s="20">
        <v>140.75</v>
      </c>
      <c r="C143" s="3">
        <v>0.1</v>
      </c>
      <c r="D143" t="s">
        <v>187</v>
      </c>
      <c r="E143" t="s">
        <v>1</v>
      </c>
      <c r="F143" s="3"/>
    </row>
    <row r="144" spans="1:6" x14ac:dyDescent="0.3">
      <c r="A144" s="1">
        <v>3000</v>
      </c>
      <c r="B144" s="20">
        <v>140.75</v>
      </c>
      <c r="C144" s="3">
        <v>0.1</v>
      </c>
      <c r="D144" t="s">
        <v>188</v>
      </c>
      <c r="E144" t="s">
        <v>241</v>
      </c>
      <c r="F144" s="3"/>
    </row>
    <row r="145" spans="1:6" x14ac:dyDescent="0.3">
      <c r="A145" s="5">
        <v>3001</v>
      </c>
      <c r="B145" s="20">
        <v>140.75</v>
      </c>
      <c r="C145" s="3">
        <v>0.1</v>
      </c>
      <c r="D145" s="4" t="s">
        <v>39</v>
      </c>
      <c r="E145" s="4" t="s">
        <v>241</v>
      </c>
      <c r="F145" s="3"/>
    </row>
    <row r="146" spans="1:6" x14ac:dyDescent="0.3">
      <c r="A146" s="5">
        <v>3010</v>
      </c>
      <c r="B146" s="20">
        <v>140.75</v>
      </c>
      <c r="C146" s="3">
        <v>0.1</v>
      </c>
      <c r="D146" s="4" t="s">
        <v>189</v>
      </c>
      <c r="E146" s="4" t="s">
        <v>241</v>
      </c>
      <c r="F146" s="3"/>
    </row>
    <row r="147" spans="1:6" x14ac:dyDescent="0.3">
      <c r="A147" s="5">
        <v>3012</v>
      </c>
      <c r="B147" s="20">
        <v>140.75</v>
      </c>
      <c r="C147" s="3">
        <v>0.1</v>
      </c>
      <c r="D147" s="4" t="s">
        <v>40</v>
      </c>
      <c r="E147" s="4" t="s">
        <v>241</v>
      </c>
      <c r="F147" s="3"/>
    </row>
    <row r="148" spans="1:6" x14ac:dyDescent="0.3">
      <c r="A148" s="5">
        <v>3018</v>
      </c>
      <c r="B148" s="20">
        <v>140.75</v>
      </c>
      <c r="C148" s="3">
        <v>0.1</v>
      </c>
      <c r="D148" s="4" t="s">
        <v>41</v>
      </c>
      <c r="E148" s="4" t="s">
        <v>241</v>
      </c>
      <c r="F148" s="3"/>
    </row>
    <row r="149" spans="1:6" x14ac:dyDescent="0.3">
      <c r="A149" s="5">
        <v>3040</v>
      </c>
      <c r="B149" s="20">
        <v>140.75</v>
      </c>
      <c r="C149" s="3">
        <v>0.1</v>
      </c>
      <c r="D149" s="4" t="s">
        <v>190</v>
      </c>
      <c r="E149" s="4" t="s">
        <v>241</v>
      </c>
      <c r="F149" s="3"/>
    </row>
    <row r="150" spans="1:6" x14ac:dyDescent="0.3">
      <c r="A150" s="5">
        <v>3040</v>
      </c>
      <c r="B150" s="20">
        <v>140.75</v>
      </c>
      <c r="C150" s="3">
        <v>0.1</v>
      </c>
      <c r="D150" s="4" t="s">
        <v>191</v>
      </c>
      <c r="E150" s="4" t="s">
        <v>241</v>
      </c>
      <c r="F150" s="3"/>
    </row>
    <row r="151" spans="1:6" x14ac:dyDescent="0.3">
      <c r="A151" s="5">
        <v>3040</v>
      </c>
      <c r="B151" s="20">
        <v>140.75</v>
      </c>
      <c r="C151" s="3">
        <v>0.1</v>
      </c>
      <c r="D151" s="4" t="s">
        <v>192</v>
      </c>
      <c r="E151" s="4" t="s">
        <v>241</v>
      </c>
      <c r="F151" s="3"/>
    </row>
    <row r="152" spans="1:6" x14ac:dyDescent="0.3">
      <c r="A152" s="5">
        <v>3040</v>
      </c>
      <c r="B152" s="20">
        <v>140.75</v>
      </c>
      <c r="C152" s="3">
        <v>0.1</v>
      </c>
      <c r="D152" s="4" t="s">
        <v>193</v>
      </c>
      <c r="E152" s="4" t="s">
        <v>241</v>
      </c>
      <c r="F152" s="3"/>
    </row>
    <row r="153" spans="1:6" x14ac:dyDescent="0.3">
      <c r="A153" s="5">
        <v>3040</v>
      </c>
      <c r="B153" s="20">
        <v>140.75</v>
      </c>
      <c r="C153" s="3">
        <v>0.1</v>
      </c>
      <c r="D153" s="4" t="s">
        <v>194</v>
      </c>
      <c r="E153" s="4" t="s">
        <v>241</v>
      </c>
      <c r="F153" s="3"/>
    </row>
    <row r="154" spans="1:6" x14ac:dyDescent="0.3">
      <c r="A154" s="5">
        <v>3060</v>
      </c>
      <c r="B154" s="20">
        <v>140.75</v>
      </c>
      <c r="C154" s="3">
        <v>0.1</v>
      </c>
      <c r="D154" s="4" t="s">
        <v>195</v>
      </c>
      <c r="E154" s="4" t="s">
        <v>241</v>
      </c>
      <c r="F154" s="3"/>
    </row>
    <row r="155" spans="1:6" x14ac:dyDescent="0.3">
      <c r="A155" s="5">
        <v>3060</v>
      </c>
      <c r="B155" s="20">
        <v>140.75</v>
      </c>
      <c r="C155" s="3">
        <v>0.1</v>
      </c>
      <c r="D155" s="4" t="s">
        <v>42</v>
      </c>
      <c r="E155" s="4" t="s">
        <v>241</v>
      </c>
      <c r="F155" s="3"/>
    </row>
    <row r="156" spans="1:6" x14ac:dyDescent="0.3">
      <c r="A156" s="5">
        <v>3061</v>
      </c>
      <c r="B156" s="20">
        <v>140.75</v>
      </c>
      <c r="C156" s="3">
        <v>0.1</v>
      </c>
      <c r="D156" s="4" t="s">
        <v>43</v>
      </c>
      <c r="E156" s="4" t="s">
        <v>241</v>
      </c>
      <c r="F156" s="3"/>
    </row>
    <row r="157" spans="1:6" x14ac:dyDescent="0.3">
      <c r="A157" s="5">
        <v>3070</v>
      </c>
      <c r="B157" s="20">
        <v>140.75</v>
      </c>
      <c r="C157" s="3">
        <v>0.1</v>
      </c>
      <c r="D157" s="4" t="s">
        <v>196</v>
      </c>
      <c r="E157" s="4" t="s">
        <v>241</v>
      </c>
      <c r="F157" s="3"/>
    </row>
    <row r="158" spans="1:6" x14ac:dyDescent="0.3">
      <c r="A158" s="1">
        <v>3071</v>
      </c>
      <c r="B158" s="20">
        <v>140.75</v>
      </c>
      <c r="C158" s="3">
        <v>0.1</v>
      </c>
      <c r="D158" t="s">
        <v>44</v>
      </c>
      <c r="E158" t="s">
        <v>241</v>
      </c>
      <c r="F158" s="3"/>
    </row>
    <row r="159" spans="1:6" x14ac:dyDescent="0.3">
      <c r="A159" s="1">
        <v>3078</v>
      </c>
      <c r="B159" s="20">
        <v>140.75</v>
      </c>
      <c r="C159" s="3">
        <v>0.1</v>
      </c>
      <c r="D159" t="s">
        <v>45</v>
      </c>
      <c r="E159" t="s">
        <v>241</v>
      </c>
      <c r="F159" s="3"/>
    </row>
    <row r="160" spans="1:6" x14ac:dyDescent="0.3">
      <c r="A160" s="1">
        <v>3078</v>
      </c>
      <c r="B160" s="20">
        <v>140.75</v>
      </c>
      <c r="C160" s="3">
        <v>0.1</v>
      </c>
      <c r="D160" t="s">
        <v>46</v>
      </c>
      <c r="E160" t="s">
        <v>241</v>
      </c>
      <c r="F160" s="3"/>
    </row>
    <row r="161" spans="1:6" x14ac:dyDescent="0.3">
      <c r="A161" s="5">
        <v>3080</v>
      </c>
      <c r="B161" s="20">
        <v>140.75</v>
      </c>
      <c r="C161" s="3">
        <v>0.1</v>
      </c>
      <c r="D161" s="4" t="s">
        <v>197</v>
      </c>
      <c r="E161" s="4" t="s">
        <v>241</v>
      </c>
      <c r="F161" s="3"/>
    </row>
    <row r="162" spans="1:6" x14ac:dyDescent="0.3">
      <c r="A162" s="5">
        <v>3080</v>
      </c>
      <c r="B162" s="20">
        <v>140.75</v>
      </c>
      <c r="C162" s="3">
        <v>0.1</v>
      </c>
      <c r="D162" s="4" t="s">
        <v>198</v>
      </c>
      <c r="E162" s="4" t="s">
        <v>241</v>
      </c>
      <c r="F162" s="3"/>
    </row>
    <row r="163" spans="1:6" x14ac:dyDescent="0.3">
      <c r="A163" s="1">
        <v>3080</v>
      </c>
      <c r="B163" s="20">
        <v>140.75</v>
      </c>
      <c r="C163" s="3">
        <v>0.1</v>
      </c>
      <c r="D163" t="s">
        <v>47</v>
      </c>
      <c r="E163" t="s">
        <v>241</v>
      </c>
      <c r="F163" s="3"/>
    </row>
    <row r="164" spans="1:6" x14ac:dyDescent="0.3">
      <c r="A164" s="5">
        <v>3090</v>
      </c>
      <c r="B164" s="20">
        <v>140.75</v>
      </c>
      <c r="C164" s="3">
        <v>0.1</v>
      </c>
      <c r="D164" s="4" t="s">
        <v>199</v>
      </c>
      <c r="E164" s="4" t="s">
        <v>241</v>
      </c>
      <c r="F164" s="3"/>
    </row>
    <row r="165" spans="1:6" x14ac:dyDescent="0.3">
      <c r="A165" s="5">
        <v>3500</v>
      </c>
      <c r="B165" s="20">
        <v>140.75</v>
      </c>
      <c r="C165" s="3">
        <v>0.1</v>
      </c>
      <c r="D165" s="4" t="s">
        <v>200</v>
      </c>
      <c r="E165" s="4" t="s">
        <v>242</v>
      </c>
      <c r="F165" s="3"/>
    </row>
    <row r="166" spans="1:6" x14ac:dyDescent="0.3">
      <c r="A166" s="5">
        <v>3500</v>
      </c>
      <c r="B166" s="20">
        <v>140.75</v>
      </c>
      <c r="C166" s="3">
        <v>0.1</v>
      </c>
      <c r="D166" s="4" t="s">
        <v>48</v>
      </c>
      <c r="E166" s="4" t="s">
        <v>242</v>
      </c>
      <c r="F166" s="3"/>
    </row>
    <row r="167" spans="1:6" x14ac:dyDescent="0.3">
      <c r="A167" s="5">
        <v>3501</v>
      </c>
      <c r="B167" s="20">
        <v>140.75</v>
      </c>
      <c r="C167" s="3">
        <v>0.1</v>
      </c>
      <c r="D167" s="4" t="s">
        <v>49</v>
      </c>
      <c r="E167" s="4" t="s">
        <v>242</v>
      </c>
      <c r="F167" s="3"/>
    </row>
    <row r="168" spans="1:6" x14ac:dyDescent="0.3">
      <c r="A168" s="5">
        <v>3510</v>
      </c>
      <c r="B168" s="20">
        <v>140.75</v>
      </c>
      <c r="C168" s="3">
        <v>0.1</v>
      </c>
      <c r="D168" s="4" t="s">
        <v>50</v>
      </c>
      <c r="E168" s="4" t="s">
        <v>242</v>
      </c>
      <c r="F168" s="3"/>
    </row>
    <row r="169" spans="1:6" x14ac:dyDescent="0.3">
      <c r="A169" s="5">
        <v>3510</v>
      </c>
      <c r="B169" s="20">
        <v>140.75</v>
      </c>
      <c r="C169" s="3">
        <v>0.1</v>
      </c>
      <c r="D169" s="4" t="s">
        <v>51</v>
      </c>
      <c r="E169" s="4" t="s">
        <v>242</v>
      </c>
      <c r="F169" s="3"/>
    </row>
    <row r="170" spans="1:6" x14ac:dyDescent="0.3">
      <c r="A170" s="5">
        <v>3511</v>
      </c>
      <c r="B170" s="20">
        <v>140.75</v>
      </c>
      <c r="C170" s="3">
        <v>0.1</v>
      </c>
      <c r="D170" s="4" t="s">
        <v>52</v>
      </c>
      <c r="E170" s="4" t="s">
        <v>242</v>
      </c>
      <c r="F170" s="3"/>
    </row>
    <row r="171" spans="1:6" x14ac:dyDescent="0.3">
      <c r="A171" s="5">
        <v>3511</v>
      </c>
      <c r="B171" s="20">
        <v>140.75</v>
      </c>
      <c r="C171" s="3">
        <v>0.1</v>
      </c>
      <c r="D171" s="4" t="s">
        <v>53</v>
      </c>
      <c r="E171" s="4" t="s">
        <v>242</v>
      </c>
      <c r="F171" s="3"/>
    </row>
    <row r="172" spans="1:6" x14ac:dyDescent="0.3">
      <c r="A172" s="1">
        <v>3512</v>
      </c>
      <c r="B172" s="20">
        <v>140.75</v>
      </c>
      <c r="C172" s="3">
        <v>0.1</v>
      </c>
      <c r="D172" t="s">
        <v>54</v>
      </c>
      <c r="E172" t="s">
        <v>242</v>
      </c>
      <c r="F172" s="3"/>
    </row>
    <row r="173" spans="1:6" x14ac:dyDescent="0.3">
      <c r="A173" s="1">
        <v>3600</v>
      </c>
      <c r="B173" s="20">
        <v>140.75</v>
      </c>
      <c r="C173" s="3">
        <v>0.1</v>
      </c>
      <c r="D173" t="s">
        <v>201</v>
      </c>
      <c r="E173" t="s">
        <v>242</v>
      </c>
      <c r="F173" s="3"/>
    </row>
    <row r="174" spans="1:6" x14ac:dyDescent="0.3">
      <c r="A174" s="5">
        <v>8000</v>
      </c>
      <c r="B174" s="20">
        <v>140.75</v>
      </c>
      <c r="C174" s="3">
        <v>0.1</v>
      </c>
      <c r="D174" s="4" t="s">
        <v>202</v>
      </c>
      <c r="E174" s="4" t="s">
        <v>243</v>
      </c>
      <c r="F174" s="3"/>
    </row>
    <row r="175" spans="1:6" x14ac:dyDescent="0.3">
      <c r="A175" s="1">
        <v>8000</v>
      </c>
      <c r="B175" s="20">
        <v>140.75</v>
      </c>
      <c r="C175" s="3">
        <v>0.1</v>
      </c>
      <c r="D175" t="s">
        <v>203</v>
      </c>
      <c r="E175" t="s">
        <v>243</v>
      </c>
      <c r="F175" s="3"/>
    </row>
    <row r="176" spans="1:6" x14ac:dyDescent="0.3">
      <c r="A176" s="1">
        <v>8200</v>
      </c>
      <c r="B176" s="20">
        <v>140.75</v>
      </c>
      <c r="C176" s="3">
        <v>0.1</v>
      </c>
      <c r="D176" t="s">
        <v>204</v>
      </c>
      <c r="E176" t="s">
        <v>243</v>
      </c>
      <c r="F176" s="3"/>
    </row>
    <row r="177" spans="1:5" x14ac:dyDescent="0.3">
      <c r="A177">
        <v>8200</v>
      </c>
      <c r="B177" s="20">
        <v>140.75</v>
      </c>
      <c r="C177" s="3">
        <v>0.1</v>
      </c>
      <c r="D177" t="s">
        <v>205</v>
      </c>
      <c r="E177" t="s">
        <v>243</v>
      </c>
    </row>
    <row r="178" spans="1:5" x14ac:dyDescent="0.3">
      <c r="A178">
        <v>8310</v>
      </c>
      <c r="B178" s="20">
        <v>140.75</v>
      </c>
      <c r="C178" s="3">
        <v>0.1</v>
      </c>
      <c r="D178" t="s">
        <v>206</v>
      </c>
      <c r="E178" t="s">
        <v>243</v>
      </c>
    </row>
    <row r="179" spans="1:5" x14ac:dyDescent="0.3">
      <c r="A179">
        <v>8310</v>
      </c>
      <c r="B179" s="20">
        <v>140.75</v>
      </c>
      <c r="C179" s="3">
        <v>0.1</v>
      </c>
      <c r="D179" t="s">
        <v>207</v>
      </c>
      <c r="E179" t="s">
        <v>243</v>
      </c>
    </row>
    <row r="180" spans="1:5" x14ac:dyDescent="0.3">
      <c r="A180">
        <v>8380</v>
      </c>
      <c r="B180" s="20">
        <v>140.75</v>
      </c>
      <c r="C180" s="3">
        <v>0.1</v>
      </c>
      <c r="D180" t="s">
        <v>208</v>
      </c>
      <c r="E180" t="s">
        <v>243</v>
      </c>
    </row>
    <row r="181" spans="1:5" x14ac:dyDescent="0.3">
      <c r="A181">
        <v>8380</v>
      </c>
      <c r="B181" s="20">
        <v>140.75</v>
      </c>
      <c r="C181" s="3">
        <v>0.1</v>
      </c>
      <c r="D181" t="s">
        <v>209</v>
      </c>
      <c r="E181" t="s">
        <v>243</v>
      </c>
    </row>
    <row r="182" spans="1:5" x14ac:dyDescent="0.3">
      <c r="A182">
        <v>8380</v>
      </c>
      <c r="B182" s="20">
        <v>140.75</v>
      </c>
      <c r="C182" s="3">
        <v>0.1</v>
      </c>
      <c r="D182" t="s">
        <v>210</v>
      </c>
      <c r="E182" t="s">
        <v>243</v>
      </c>
    </row>
    <row r="183" spans="1:5" x14ac:dyDescent="0.3">
      <c r="A183">
        <v>8400</v>
      </c>
      <c r="B183" s="20">
        <v>140.75</v>
      </c>
      <c r="C183" s="3">
        <v>0.1</v>
      </c>
      <c r="D183" t="s">
        <v>211</v>
      </c>
      <c r="E183" t="s">
        <v>243</v>
      </c>
    </row>
    <row r="184" spans="1:5" x14ac:dyDescent="0.3">
      <c r="A184">
        <v>8400</v>
      </c>
      <c r="B184" s="20">
        <v>140.75</v>
      </c>
      <c r="C184" s="3">
        <v>0.1</v>
      </c>
      <c r="D184" t="s">
        <v>212</v>
      </c>
      <c r="E184" t="s">
        <v>243</v>
      </c>
    </row>
    <row r="185" spans="1:5" x14ac:dyDescent="0.3">
      <c r="A185">
        <v>8400</v>
      </c>
      <c r="B185" s="20">
        <v>140.75</v>
      </c>
      <c r="C185" s="3">
        <v>0.1</v>
      </c>
      <c r="D185" t="s">
        <v>213</v>
      </c>
      <c r="E185" t="s">
        <v>243</v>
      </c>
    </row>
    <row r="186" spans="1:5" x14ac:dyDescent="0.3">
      <c r="A186">
        <v>8500</v>
      </c>
      <c r="B186" s="20">
        <v>140.75</v>
      </c>
      <c r="C186" s="3">
        <v>0.1</v>
      </c>
      <c r="D186" t="s">
        <v>214</v>
      </c>
      <c r="E186" t="s">
        <v>243</v>
      </c>
    </row>
    <row r="187" spans="1:5" x14ac:dyDescent="0.3">
      <c r="A187">
        <v>8501</v>
      </c>
      <c r="B187" s="20">
        <v>140.75</v>
      </c>
      <c r="C187" s="3">
        <v>0.1</v>
      </c>
      <c r="D187" t="s">
        <v>55</v>
      </c>
      <c r="E187" t="s">
        <v>243</v>
      </c>
    </row>
    <row r="188" spans="1:5" x14ac:dyDescent="0.3">
      <c r="A188">
        <v>8501</v>
      </c>
      <c r="B188" s="20">
        <v>140.75</v>
      </c>
      <c r="C188" s="3">
        <v>0.1</v>
      </c>
      <c r="D188" t="s">
        <v>56</v>
      </c>
      <c r="E188" t="s">
        <v>243</v>
      </c>
    </row>
    <row r="189" spans="1:5" x14ac:dyDescent="0.3">
      <c r="A189">
        <v>8510</v>
      </c>
      <c r="B189" s="20">
        <v>140.75</v>
      </c>
      <c r="C189" s="3">
        <v>0.1</v>
      </c>
      <c r="D189" t="s">
        <v>57</v>
      </c>
      <c r="E189" t="s">
        <v>243</v>
      </c>
    </row>
    <row r="190" spans="1:5" x14ac:dyDescent="0.3">
      <c r="A190">
        <v>8510</v>
      </c>
      <c r="B190" s="20">
        <v>140.75</v>
      </c>
      <c r="C190" s="3">
        <v>0.1</v>
      </c>
      <c r="D190" t="s">
        <v>58</v>
      </c>
      <c r="E190" t="s">
        <v>243</v>
      </c>
    </row>
    <row r="191" spans="1:5" x14ac:dyDescent="0.3">
      <c r="A191">
        <v>8510</v>
      </c>
      <c r="B191" s="20">
        <v>140.75</v>
      </c>
      <c r="C191" s="3">
        <v>0.1</v>
      </c>
      <c r="D191" t="s">
        <v>59</v>
      </c>
      <c r="E191" t="s">
        <v>243</v>
      </c>
    </row>
    <row r="192" spans="1:5" x14ac:dyDescent="0.3">
      <c r="A192">
        <v>8510</v>
      </c>
      <c r="B192" s="20">
        <v>140.75</v>
      </c>
      <c r="C192" s="3">
        <v>0.1</v>
      </c>
      <c r="D192" t="s">
        <v>60</v>
      </c>
      <c r="E192" t="s">
        <v>243</v>
      </c>
    </row>
    <row r="193" spans="1:5" x14ac:dyDescent="0.3">
      <c r="A193">
        <v>8511</v>
      </c>
      <c r="B193" s="20">
        <v>140.75</v>
      </c>
      <c r="C193" s="3">
        <v>0.1</v>
      </c>
      <c r="D193" t="s">
        <v>61</v>
      </c>
      <c r="E193" t="s">
        <v>243</v>
      </c>
    </row>
    <row r="194" spans="1:5" x14ac:dyDescent="0.3">
      <c r="A194">
        <v>8800</v>
      </c>
      <c r="B194" s="20">
        <v>140.75</v>
      </c>
      <c r="C194" s="3">
        <v>0.1</v>
      </c>
      <c r="D194" t="s">
        <v>215</v>
      </c>
      <c r="E194" t="s">
        <v>243</v>
      </c>
    </row>
    <row r="195" spans="1:5" x14ac:dyDescent="0.3">
      <c r="A195">
        <v>8800</v>
      </c>
      <c r="B195" s="20">
        <v>140.75</v>
      </c>
      <c r="C195" s="3">
        <v>0.1</v>
      </c>
      <c r="D195" t="s">
        <v>216</v>
      </c>
      <c r="E195" t="s">
        <v>243</v>
      </c>
    </row>
    <row r="196" spans="1:5" x14ac:dyDescent="0.3">
      <c r="A196">
        <v>8800</v>
      </c>
      <c r="B196" s="20">
        <v>140.75</v>
      </c>
      <c r="C196" s="3">
        <v>0.1</v>
      </c>
      <c r="D196" t="s">
        <v>217</v>
      </c>
      <c r="E196" t="s">
        <v>243</v>
      </c>
    </row>
    <row r="197" spans="1:5" x14ac:dyDescent="0.3">
      <c r="A197">
        <v>8800</v>
      </c>
      <c r="B197" s="20">
        <v>140.75</v>
      </c>
      <c r="C197" s="3">
        <v>0.1</v>
      </c>
      <c r="D197" t="s">
        <v>218</v>
      </c>
      <c r="E197" t="s">
        <v>243</v>
      </c>
    </row>
    <row r="198" spans="1:5" x14ac:dyDescent="0.3">
      <c r="A198">
        <v>9000</v>
      </c>
      <c r="B198" s="20">
        <v>140.75</v>
      </c>
      <c r="C198" s="3">
        <v>0.1</v>
      </c>
      <c r="D198" t="s">
        <v>219</v>
      </c>
      <c r="E198" t="s">
        <v>244</v>
      </c>
    </row>
    <row r="199" spans="1:5" x14ac:dyDescent="0.3">
      <c r="A199">
        <v>9030</v>
      </c>
      <c r="B199" s="20">
        <v>140.75</v>
      </c>
      <c r="C199" s="3">
        <v>0.1</v>
      </c>
      <c r="D199" t="s">
        <v>62</v>
      </c>
      <c r="E199" t="s">
        <v>244</v>
      </c>
    </row>
    <row r="200" spans="1:5" x14ac:dyDescent="0.3">
      <c r="A200">
        <v>9031</v>
      </c>
      <c r="B200" s="20">
        <v>140.75</v>
      </c>
      <c r="C200" s="3">
        <v>0.1</v>
      </c>
      <c r="D200" t="s">
        <v>63</v>
      </c>
      <c r="E200" t="s">
        <v>244</v>
      </c>
    </row>
    <row r="201" spans="1:5" x14ac:dyDescent="0.3">
      <c r="A201">
        <v>9032</v>
      </c>
      <c r="B201" s="20">
        <v>140.75</v>
      </c>
      <c r="C201" s="3">
        <v>0.1</v>
      </c>
      <c r="D201" t="s">
        <v>64</v>
      </c>
      <c r="E201" t="s">
        <v>244</v>
      </c>
    </row>
    <row r="202" spans="1:5" x14ac:dyDescent="0.3">
      <c r="A202">
        <v>9040</v>
      </c>
      <c r="B202" s="20">
        <v>140.75</v>
      </c>
      <c r="C202" s="3">
        <v>0.1</v>
      </c>
      <c r="D202" t="s">
        <v>65</v>
      </c>
      <c r="E202" t="s">
        <v>244</v>
      </c>
    </row>
    <row r="203" spans="1:5" x14ac:dyDescent="0.3">
      <c r="A203">
        <v>9041</v>
      </c>
      <c r="B203" s="20">
        <v>140.75</v>
      </c>
      <c r="C203" s="3">
        <v>0.1</v>
      </c>
      <c r="D203" t="s">
        <v>66</v>
      </c>
      <c r="E203" t="s">
        <v>244</v>
      </c>
    </row>
    <row r="204" spans="1:5" x14ac:dyDescent="0.3">
      <c r="A204">
        <v>9042</v>
      </c>
      <c r="B204" s="20">
        <v>140.75</v>
      </c>
      <c r="C204" s="3">
        <v>0.1</v>
      </c>
      <c r="D204" t="s">
        <v>67</v>
      </c>
      <c r="E204" t="s">
        <v>244</v>
      </c>
    </row>
    <row r="205" spans="1:5" x14ac:dyDescent="0.3">
      <c r="A205">
        <v>9042</v>
      </c>
      <c r="B205" s="20">
        <v>140.75</v>
      </c>
      <c r="C205" s="3">
        <v>0.1</v>
      </c>
      <c r="D205" t="s">
        <v>68</v>
      </c>
      <c r="E205" t="s">
        <v>244</v>
      </c>
    </row>
    <row r="206" spans="1:5" x14ac:dyDescent="0.3">
      <c r="A206">
        <v>9042</v>
      </c>
      <c r="B206" s="20">
        <v>140.75</v>
      </c>
      <c r="C206" s="3">
        <v>0.1</v>
      </c>
      <c r="D206" t="s">
        <v>69</v>
      </c>
      <c r="E206" t="s">
        <v>244</v>
      </c>
    </row>
    <row r="207" spans="1:5" x14ac:dyDescent="0.3">
      <c r="A207">
        <v>9050</v>
      </c>
      <c r="B207" s="20">
        <v>140.75</v>
      </c>
      <c r="C207" s="3">
        <v>0.1</v>
      </c>
      <c r="D207" t="s">
        <v>70</v>
      </c>
      <c r="E207" t="s">
        <v>244</v>
      </c>
    </row>
    <row r="208" spans="1:5" x14ac:dyDescent="0.3">
      <c r="A208">
        <v>9050</v>
      </c>
      <c r="B208" s="20">
        <v>140.75</v>
      </c>
      <c r="C208" s="3">
        <v>0.1</v>
      </c>
      <c r="D208" t="s">
        <v>71</v>
      </c>
      <c r="E208" t="s">
        <v>244</v>
      </c>
    </row>
    <row r="209" spans="1:5" x14ac:dyDescent="0.3">
      <c r="A209">
        <v>9051</v>
      </c>
      <c r="B209" s="20">
        <v>140.75</v>
      </c>
      <c r="C209" s="3">
        <v>0.1</v>
      </c>
      <c r="D209" t="s">
        <v>72</v>
      </c>
      <c r="E209" t="s">
        <v>244</v>
      </c>
    </row>
    <row r="210" spans="1:5" x14ac:dyDescent="0.3">
      <c r="A210">
        <v>9051</v>
      </c>
      <c r="B210" s="20">
        <v>140.75</v>
      </c>
      <c r="C210" s="3">
        <v>0.1</v>
      </c>
      <c r="D210" t="s">
        <v>73</v>
      </c>
      <c r="E210" t="s">
        <v>244</v>
      </c>
    </row>
    <row r="211" spans="1:5" x14ac:dyDescent="0.3">
      <c r="A211">
        <v>9052</v>
      </c>
      <c r="B211" s="20">
        <v>140.75</v>
      </c>
      <c r="C211" s="3">
        <v>0.1</v>
      </c>
      <c r="D211" t="s">
        <v>74</v>
      </c>
      <c r="E211" t="s">
        <v>244</v>
      </c>
    </row>
    <row r="212" spans="1:5" x14ac:dyDescent="0.3">
      <c r="A212">
        <v>9070</v>
      </c>
      <c r="B212" s="20">
        <v>140.75</v>
      </c>
      <c r="C212" s="3">
        <v>0.1</v>
      </c>
      <c r="D212" t="s">
        <v>220</v>
      </c>
      <c r="E212" t="s">
        <v>244</v>
      </c>
    </row>
    <row r="213" spans="1:5" x14ac:dyDescent="0.3">
      <c r="A213">
        <v>9070</v>
      </c>
      <c r="B213" s="20">
        <v>140.75</v>
      </c>
      <c r="C213" s="3">
        <v>0.1</v>
      </c>
      <c r="D213" t="s">
        <v>221</v>
      </c>
      <c r="E213" t="s">
        <v>244</v>
      </c>
    </row>
    <row r="214" spans="1:5" x14ac:dyDescent="0.3">
      <c r="A214">
        <v>9090</v>
      </c>
      <c r="B214" s="20">
        <v>140.75</v>
      </c>
      <c r="C214" s="3">
        <v>0.1</v>
      </c>
      <c r="D214" t="s">
        <v>222</v>
      </c>
      <c r="E214" t="s">
        <v>244</v>
      </c>
    </row>
    <row r="215" spans="1:5" x14ac:dyDescent="0.3">
      <c r="A215">
        <v>9090</v>
      </c>
      <c r="B215" s="20">
        <v>140.75</v>
      </c>
      <c r="C215" s="3">
        <v>0.1</v>
      </c>
      <c r="D215" t="s">
        <v>223</v>
      </c>
      <c r="E215" t="s">
        <v>244</v>
      </c>
    </row>
    <row r="216" spans="1:5" x14ac:dyDescent="0.3">
      <c r="A216">
        <v>9100</v>
      </c>
      <c r="B216" s="20">
        <v>140.75</v>
      </c>
      <c r="C216" s="3">
        <v>0.1</v>
      </c>
      <c r="D216" t="s">
        <v>224</v>
      </c>
      <c r="E216" t="s">
        <v>244</v>
      </c>
    </row>
    <row r="217" spans="1:5" x14ac:dyDescent="0.3">
      <c r="A217">
        <v>9100</v>
      </c>
      <c r="B217" s="20">
        <v>140.75</v>
      </c>
      <c r="C217" s="3">
        <v>0.1</v>
      </c>
      <c r="D217" t="s">
        <v>225</v>
      </c>
      <c r="E217" t="s">
        <v>244</v>
      </c>
    </row>
    <row r="218" spans="1:5" x14ac:dyDescent="0.3">
      <c r="A218">
        <v>9111</v>
      </c>
      <c r="B218" s="20">
        <v>140.75</v>
      </c>
      <c r="C218" s="3">
        <v>0.1</v>
      </c>
      <c r="D218" t="s">
        <v>75</v>
      </c>
      <c r="E218" t="s">
        <v>244</v>
      </c>
    </row>
    <row r="219" spans="1:5" x14ac:dyDescent="0.3">
      <c r="A219">
        <v>9112</v>
      </c>
      <c r="B219" s="20">
        <v>140.75</v>
      </c>
      <c r="C219" s="3">
        <v>0.1</v>
      </c>
      <c r="D219" t="s">
        <v>76</v>
      </c>
      <c r="E219" t="s">
        <v>244</v>
      </c>
    </row>
    <row r="220" spans="1:5" x14ac:dyDescent="0.3">
      <c r="A220">
        <v>9300</v>
      </c>
      <c r="B220" s="20">
        <v>140.75</v>
      </c>
      <c r="C220" s="3">
        <v>0.1</v>
      </c>
      <c r="D220" t="s">
        <v>226</v>
      </c>
      <c r="E220" t="s">
        <v>244</v>
      </c>
    </row>
    <row r="221" spans="1:5" x14ac:dyDescent="0.3">
      <c r="A221">
        <v>9308</v>
      </c>
      <c r="B221" s="20">
        <v>140.75</v>
      </c>
      <c r="C221" s="3">
        <v>0.1</v>
      </c>
      <c r="D221" t="s">
        <v>77</v>
      </c>
      <c r="E221" t="s">
        <v>244</v>
      </c>
    </row>
    <row r="222" spans="1:5" x14ac:dyDescent="0.3">
      <c r="A222">
        <v>9308</v>
      </c>
      <c r="B222" s="20">
        <v>140.75</v>
      </c>
      <c r="C222" s="3">
        <v>0.1</v>
      </c>
      <c r="D222" t="s">
        <v>227</v>
      </c>
      <c r="E222" t="s">
        <v>244</v>
      </c>
    </row>
    <row r="223" spans="1:5" x14ac:dyDescent="0.3">
      <c r="A223">
        <v>9310</v>
      </c>
      <c r="B223" s="20">
        <v>140.75</v>
      </c>
      <c r="C223" s="3">
        <v>0.1</v>
      </c>
      <c r="D223" t="s">
        <v>78</v>
      </c>
      <c r="E223" t="s">
        <v>244</v>
      </c>
    </row>
    <row r="224" spans="1:5" x14ac:dyDescent="0.3">
      <c r="A224">
        <v>9310</v>
      </c>
      <c r="B224" s="20">
        <v>140.75</v>
      </c>
      <c r="C224" s="3">
        <v>0.1</v>
      </c>
      <c r="D224" t="s">
        <v>79</v>
      </c>
      <c r="E224" t="s">
        <v>244</v>
      </c>
    </row>
    <row r="225" spans="1:5" x14ac:dyDescent="0.3">
      <c r="A225">
        <v>9310</v>
      </c>
      <c r="B225" s="20">
        <v>140.75</v>
      </c>
      <c r="C225" s="3">
        <v>0.1</v>
      </c>
      <c r="D225" t="s">
        <v>228</v>
      </c>
      <c r="E225" t="s">
        <v>244</v>
      </c>
    </row>
    <row r="226" spans="1:5" x14ac:dyDescent="0.3">
      <c r="A226">
        <v>9310</v>
      </c>
      <c r="B226" s="20">
        <v>140.75</v>
      </c>
      <c r="C226" s="3">
        <v>0.1</v>
      </c>
      <c r="D226" t="s">
        <v>80</v>
      </c>
      <c r="E226" t="s">
        <v>244</v>
      </c>
    </row>
    <row r="227" spans="1:5" x14ac:dyDescent="0.3">
      <c r="A227">
        <v>9320</v>
      </c>
      <c r="B227" s="20">
        <v>140.75</v>
      </c>
      <c r="C227" s="3">
        <v>0.1</v>
      </c>
      <c r="D227" t="s">
        <v>81</v>
      </c>
      <c r="E227" t="s">
        <v>244</v>
      </c>
    </row>
    <row r="228" spans="1:5" x14ac:dyDescent="0.3">
      <c r="A228">
        <v>9320</v>
      </c>
      <c r="B228" s="20">
        <v>140.75</v>
      </c>
      <c r="C228" s="3">
        <v>0.1</v>
      </c>
      <c r="D228" t="s">
        <v>82</v>
      </c>
      <c r="E228" t="s">
        <v>244</v>
      </c>
    </row>
    <row r="229" spans="1:5" x14ac:dyDescent="0.3">
      <c r="A229">
        <v>9820</v>
      </c>
      <c r="B229" s="20">
        <v>140.75</v>
      </c>
      <c r="C229" s="3">
        <v>0.1</v>
      </c>
      <c r="D229" t="s">
        <v>229</v>
      </c>
      <c r="E229" t="s">
        <v>244</v>
      </c>
    </row>
    <row r="230" spans="1:5" x14ac:dyDescent="0.3">
      <c r="A230">
        <v>9820</v>
      </c>
      <c r="B230" s="20">
        <v>140.75</v>
      </c>
      <c r="C230" s="3">
        <v>0.1</v>
      </c>
      <c r="D230" t="s">
        <v>230</v>
      </c>
      <c r="E230" t="s">
        <v>244</v>
      </c>
    </row>
    <row r="231" spans="1:5" x14ac:dyDescent="0.3">
      <c r="A231">
        <v>9820</v>
      </c>
      <c r="B231" s="20">
        <v>140.75</v>
      </c>
      <c r="C231" s="3">
        <v>0.1</v>
      </c>
      <c r="D231" t="s">
        <v>231</v>
      </c>
      <c r="E231" t="s">
        <v>244</v>
      </c>
    </row>
    <row r="232" spans="1:5" x14ac:dyDescent="0.3">
      <c r="A232">
        <v>9820</v>
      </c>
      <c r="B232" s="20">
        <v>140.75</v>
      </c>
      <c r="C232" s="3">
        <v>0.1</v>
      </c>
      <c r="D232" t="s">
        <v>232</v>
      </c>
      <c r="E232" t="s">
        <v>244</v>
      </c>
    </row>
    <row r="233" spans="1:5" x14ac:dyDescent="0.3">
      <c r="A233">
        <v>9820</v>
      </c>
      <c r="B233" s="20">
        <v>140.75</v>
      </c>
      <c r="C233" s="3">
        <v>0.1</v>
      </c>
      <c r="D233" t="s">
        <v>233</v>
      </c>
      <c r="E233" t="s">
        <v>244</v>
      </c>
    </row>
    <row r="234" spans="1:5" x14ac:dyDescent="0.3">
      <c r="A234">
        <v>9820</v>
      </c>
      <c r="B234" s="20">
        <v>140.75</v>
      </c>
      <c r="C234" s="3">
        <v>0.1</v>
      </c>
      <c r="D234" t="s">
        <v>234</v>
      </c>
      <c r="E234" t="s">
        <v>244</v>
      </c>
    </row>
    <row r="235" spans="1:5" x14ac:dyDescent="0.3">
      <c r="A235">
        <v>9830</v>
      </c>
      <c r="B235" s="20">
        <v>140.75</v>
      </c>
      <c r="C235" s="3">
        <v>0.1</v>
      </c>
      <c r="D235" t="s">
        <v>235</v>
      </c>
      <c r="E235" t="s">
        <v>244</v>
      </c>
    </row>
    <row r="236" spans="1:5" x14ac:dyDescent="0.3">
      <c r="A236">
        <v>9831</v>
      </c>
      <c r="B236" s="20">
        <v>140.75</v>
      </c>
      <c r="C236" s="3">
        <v>0.1</v>
      </c>
      <c r="D236" t="s">
        <v>83</v>
      </c>
      <c r="E236" t="s">
        <v>244</v>
      </c>
    </row>
    <row r="237" spans="1:5" x14ac:dyDescent="0.3">
      <c r="A237">
        <v>9840</v>
      </c>
      <c r="B237" s="20">
        <v>140.75</v>
      </c>
      <c r="C237" s="3">
        <v>0.1</v>
      </c>
      <c r="D237" t="s">
        <v>236</v>
      </c>
      <c r="E237" t="s">
        <v>244</v>
      </c>
    </row>
    <row r="238" spans="1:5" x14ac:dyDescent="0.3">
      <c r="A238">
        <v>9840</v>
      </c>
      <c r="B238" s="20">
        <v>140.75</v>
      </c>
      <c r="C238" s="3">
        <v>0.1</v>
      </c>
      <c r="D238" t="s">
        <v>237</v>
      </c>
      <c r="E238" t="s">
        <v>244</v>
      </c>
    </row>
    <row r="239" spans="1:5" x14ac:dyDescent="0.3">
      <c r="A239">
        <v>9940</v>
      </c>
      <c r="B239" s="20">
        <v>140.75</v>
      </c>
      <c r="C239" s="3">
        <v>0.1</v>
      </c>
      <c r="D239" t="s">
        <v>238</v>
      </c>
      <c r="E239" t="s">
        <v>244</v>
      </c>
    </row>
    <row r="240" spans="1:5" x14ac:dyDescent="0.3">
      <c r="A240">
        <v>9940</v>
      </c>
      <c r="B240" s="20">
        <v>140.75</v>
      </c>
      <c r="C240" s="3">
        <v>0.1</v>
      </c>
      <c r="D240" t="s">
        <v>239</v>
      </c>
      <c r="E240" t="s">
        <v>244</v>
      </c>
    </row>
    <row r="241" spans="1:5" x14ac:dyDescent="0.3">
      <c r="A241">
        <v>9940</v>
      </c>
      <c r="B241" s="20">
        <v>140.75</v>
      </c>
      <c r="C241" s="3">
        <v>0.1</v>
      </c>
      <c r="D241" t="s">
        <v>240</v>
      </c>
      <c r="E241" t="s">
        <v>244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6"/>
  <sheetViews>
    <sheetView workbookViewId="0">
      <pane ySplit="1" topLeftCell="A2" activePane="bottomLeft" state="frozen"/>
      <selection pane="bottomLeft" activeCell="G5" sqref="G5"/>
    </sheetView>
  </sheetViews>
  <sheetFormatPr defaultRowHeight="14.4" x14ac:dyDescent="0.3"/>
  <cols>
    <col min="1" max="1" width="13" customWidth="1"/>
    <col min="2" max="2" width="17.6640625" style="25" customWidth="1"/>
    <col min="3" max="3" width="13.33203125" customWidth="1"/>
    <col min="4" max="4" width="21.109375" style="25" customWidth="1"/>
    <col min="5" max="5" width="17.6640625" style="25" customWidth="1"/>
  </cols>
  <sheetData>
    <row r="1" spans="1:6" x14ac:dyDescent="0.3">
      <c r="A1" s="36" t="s">
        <v>261</v>
      </c>
      <c r="B1" s="25" t="s">
        <v>280</v>
      </c>
      <c r="C1" s="36" t="s">
        <v>273</v>
      </c>
      <c r="D1" s="25" t="s">
        <v>274</v>
      </c>
      <c r="E1" s="25" t="s">
        <v>275</v>
      </c>
      <c r="F1" s="36" t="s">
        <v>260</v>
      </c>
    </row>
    <row r="2" spans="1:6" x14ac:dyDescent="0.3">
      <c r="A2" s="37">
        <v>45444</v>
      </c>
      <c r="B2" s="27" t="str">
        <f t="shared" ref="B2:B30" si="0">MONTH(A2)&amp;"/"&amp;YEAR(A2)</f>
        <v>6/2024</v>
      </c>
      <c r="C2" s="37">
        <v>45474</v>
      </c>
      <c r="D2" s="27" t="str">
        <f t="shared" ref="D2:D31" si="1">MONTH(C2)&amp;"/"&amp;YEAR(C2)</f>
        <v>7/2024</v>
      </c>
      <c r="E2" s="28">
        <f t="shared" ref="E2:E31" si="2">MONTH(C2)</f>
        <v>7</v>
      </c>
      <c r="F2" s="36">
        <v>159.32</v>
      </c>
    </row>
    <row r="3" spans="1:6" x14ac:dyDescent="0.3">
      <c r="A3" s="37">
        <v>45413</v>
      </c>
      <c r="B3" s="27" t="str">
        <f t="shared" si="0"/>
        <v>5/2024</v>
      </c>
      <c r="C3" s="37">
        <v>45444</v>
      </c>
      <c r="D3" s="27" t="str">
        <f t="shared" si="1"/>
        <v>6/2024</v>
      </c>
      <c r="E3" s="28">
        <f t="shared" si="2"/>
        <v>6</v>
      </c>
      <c r="F3" s="36">
        <v>158.72</v>
      </c>
    </row>
    <row r="4" spans="1:6" x14ac:dyDescent="0.3">
      <c r="A4" s="37">
        <v>45383</v>
      </c>
      <c r="B4" s="27" t="str">
        <f t="shared" si="0"/>
        <v>4/2024</v>
      </c>
      <c r="C4" s="37">
        <v>45413</v>
      </c>
      <c r="D4" s="27" t="str">
        <f t="shared" si="1"/>
        <v>5/2024</v>
      </c>
      <c r="E4" s="28">
        <f t="shared" si="2"/>
        <v>5</v>
      </c>
      <c r="F4" s="36">
        <v>158.03</v>
      </c>
    </row>
    <row r="5" spans="1:6" x14ac:dyDescent="0.3">
      <c r="A5" s="37">
        <v>45352</v>
      </c>
      <c r="B5" s="27" t="str">
        <f t="shared" si="0"/>
        <v>3/2024</v>
      </c>
      <c r="C5" s="37">
        <v>45383</v>
      </c>
      <c r="D5" s="27" t="str">
        <f t="shared" si="1"/>
        <v>4/2024</v>
      </c>
      <c r="E5" s="28">
        <f t="shared" si="2"/>
        <v>4</v>
      </c>
      <c r="F5" s="36">
        <v>159.11000000000001</v>
      </c>
    </row>
    <row r="6" spans="1:6" x14ac:dyDescent="0.3">
      <c r="A6" s="37">
        <v>45323</v>
      </c>
      <c r="B6" s="27" t="str">
        <f t="shared" si="0"/>
        <v>2/2024</v>
      </c>
      <c r="C6" s="37">
        <v>45352</v>
      </c>
      <c r="D6" s="27" t="str">
        <f t="shared" si="1"/>
        <v>3/2024</v>
      </c>
      <c r="E6" s="28">
        <f t="shared" si="2"/>
        <v>3</v>
      </c>
      <c r="F6" s="36">
        <v>158.15</v>
      </c>
    </row>
    <row r="7" spans="1:6" x14ac:dyDescent="0.3">
      <c r="A7" s="37">
        <v>45292</v>
      </c>
      <c r="B7" s="27" t="str">
        <f t="shared" si="0"/>
        <v>1/2024</v>
      </c>
      <c r="C7" s="37">
        <v>45323</v>
      </c>
      <c r="D7" s="27" t="str">
        <f t="shared" si="1"/>
        <v>2/2024</v>
      </c>
      <c r="E7" s="28">
        <f t="shared" si="2"/>
        <v>2</v>
      </c>
      <c r="F7" s="36">
        <v>157.22999999999999</v>
      </c>
    </row>
    <row r="8" spans="1:6" x14ac:dyDescent="0.3">
      <c r="A8" s="37">
        <v>45261</v>
      </c>
      <c r="B8" s="27" t="str">
        <f t="shared" si="0"/>
        <v>12/2023</v>
      </c>
      <c r="C8" s="37">
        <v>45292</v>
      </c>
      <c r="D8" s="27" t="str">
        <f t="shared" si="1"/>
        <v>1/2024</v>
      </c>
      <c r="E8" s="28">
        <f t="shared" si="2"/>
        <v>1</v>
      </c>
      <c r="F8" s="36">
        <v>156.43</v>
      </c>
    </row>
    <row r="9" spans="1:6" x14ac:dyDescent="0.3">
      <c r="A9" s="37">
        <v>45231</v>
      </c>
      <c r="B9" s="27" t="str">
        <f t="shared" si="0"/>
        <v>11/2023</v>
      </c>
      <c r="C9" s="37">
        <v>45261</v>
      </c>
      <c r="D9" s="27" t="str">
        <f t="shared" si="1"/>
        <v>12/2023</v>
      </c>
      <c r="E9" s="28">
        <f t="shared" si="2"/>
        <v>12</v>
      </c>
      <c r="F9" s="36">
        <v>155.25</v>
      </c>
    </row>
    <row r="10" spans="1:6" x14ac:dyDescent="0.3">
      <c r="A10" s="37">
        <v>45200</v>
      </c>
      <c r="B10" s="27" t="str">
        <f t="shared" si="0"/>
        <v>10/2023</v>
      </c>
      <c r="C10" s="37">
        <v>45231</v>
      </c>
      <c r="D10" s="27" t="str">
        <f t="shared" si="1"/>
        <v>11/2023</v>
      </c>
      <c r="E10" s="28">
        <f t="shared" si="2"/>
        <v>11</v>
      </c>
      <c r="F10" s="36">
        <v>154.94999999999999</v>
      </c>
    </row>
    <row r="11" spans="1:6" x14ac:dyDescent="0.3">
      <c r="A11" s="37">
        <v>45170</v>
      </c>
      <c r="B11" s="27" t="str">
        <f t="shared" si="0"/>
        <v>9/2023</v>
      </c>
      <c r="C11" s="37">
        <v>45200</v>
      </c>
      <c r="D11" s="27" t="str">
        <f t="shared" si="1"/>
        <v>10/2023</v>
      </c>
      <c r="E11" s="28">
        <f t="shared" si="2"/>
        <v>10</v>
      </c>
      <c r="F11" s="36">
        <v>154.01</v>
      </c>
    </row>
    <row r="12" spans="1:6" x14ac:dyDescent="0.3">
      <c r="A12" s="37">
        <v>45139</v>
      </c>
      <c r="B12" s="27" t="str">
        <f t="shared" si="0"/>
        <v>8/2023</v>
      </c>
      <c r="C12" s="37">
        <v>45170</v>
      </c>
      <c r="D12" s="27" t="str">
        <f t="shared" si="1"/>
        <v>9/2023</v>
      </c>
      <c r="E12" s="28">
        <f t="shared" si="2"/>
        <v>9</v>
      </c>
      <c r="F12" s="36">
        <v>155.58000000000001</v>
      </c>
    </row>
    <row r="13" spans="1:6" x14ac:dyDescent="0.3">
      <c r="A13" s="37">
        <v>45108</v>
      </c>
      <c r="B13" s="27" t="str">
        <f t="shared" si="0"/>
        <v>7/2023</v>
      </c>
      <c r="C13" s="37">
        <v>45139</v>
      </c>
      <c r="D13" s="27" t="str">
        <f t="shared" si="1"/>
        <v>8/2023</v>
      </c>
      <c r="E13" s="28">
        <f t="shared" si="2"/>
        <v>8</v>
      </c>
      <c r="F13" s="36">
        <v>154.85</v>
      </c>
    </row>
    <row r="14" spans="1:6" x14ac:dyDescent="0.3">
      <c r="A14" s="37">
        <v>45078</v>
      </c>
      <c r="B14" s="27" t="str">
        <f t="shared" si="0"/>
        <v>6/2023</v>
      </c>
      <c r="C14" s="37">
        <v>45108</v>
      </c>
      <c r="D14" s="27" t="str">
        <f t="shared" si="1"/>
        <v>7/2023</v>
      </c>
      <c r="E14" s="28">
        <f t="shared" si="2"/>
        <v>7</v>
      </c>
      <c r="F14" s="36">
        <v>153.49</v>
      </c>
    </row>
    <row r="15" spans="1:6" x14ac:dyDescent="0.3">
      <c r="A15" s="37">
        <v>45047</v>
      </c>
      <c r="B15" s="27" t="str">
        <f t="shared" si="0"/>
        <v>5/2023</v>
      </c>
      <c r="C15" s="37">
        <v>45078</v>
      </c>
      <c r="D15" s="27" t="str">
        <f t="shared" si="1"/>
        <v>6/2023</v>
      </c>
      <c r="E15" s="28">
        <f t="shared" si="2"/>
        <v>6</v>
      </c>
      <c r="F15" s="36">
        <v>153.80000000000001</v>
      </c>
    </row>
    <row r="16" spans="1:6" x14ac:dyDescent="0.3">
      <c r="A16" s="37">
        <v>45017</v>
      </c>
      <c r="B16" s="27" t="str">
        <f t="shared" si="0"/>
        <v>4/2023</v>
      </c>
      <c r="C16" s="37">
        <v>45047</v>
      </c>
      <c r="D16" s="27" t="str">
        <f t="shared" si="1"/>
        <v>5/2023</v>
      </c>
      <c r="E16" s="28">
        <f t="shared" si="2"/>
        <v>5</v>
      </c>
      <c r="F16" s="36">
        <v>153.02000000000001</v>
      </c>
    </row>
    <row r="17" spans="1:6" x14ac:dyDescent="0.3">
      <c r="A17" s="37">
        <v>44986</v>
      </c>
      <c r="B17" s="27" t="str">
        <f t="shared" si="0"/>
        <v>3/2023</v>
      </c>
      <c r="C17" s="37">
        <v>45017</v>
      </c>
      <c r="D17" s="27" t="str">
        <f t="shared" si="1"/>
        <v>4/2023</v>
      </c>
      <c r="E17" s="28">
        <f t="shared" si="2"/>
        <v>4</v>
      </c>
      <c r="F17" s="36">
        <v>154.34</v>
      </c>
    </row>
    <row r="18" spans="1:6" x14ac:dyDescent="0.3">
      <c r="A18" s="27">
        <v>44958</v>
      </c>
      <c r="B18" s="27" t="str">
        <f t="shared" si="0"/>
        <v>2/2023</v>
      </c>
      <c r="C18" s="27">
        <v>44986</v>
      </c>
      <c r="D18" s="27" t="str">
        <f t="shared" si="1"/>
        <v>3/2023</v>
      </c>
      <c r="E18" s="28">
        <f t="shared" si="2"/>
        <v>3</v>
      </c>
      <c r="F18" s="25">
        <v>153.21</v>
      </c>
    </row>
    <row r="19" spans="1:6" x14ac:dyDescent="0.3">
      <c r="A19" s="27">
        <v>44927</v>
      </c>
      <c r="B19" s="27" t="str">
        <f t="shared" si="0"/>
        <v>1/2023</v>
      </c>
      <c r="C19" s="27">
        <v>44958</v>
      </c>
      <c r="D19" s="27" t="str">
        <f t="shared" si="1"/>
        <v>2/2023</v>
      </c>
      <c r="E19" s="28">
        <f t="shared" si="2"/>
        <v>2</v>
      </c>
      <c r="F19" s="25">
        <v>154.59</v>
      </c>
    </row>
    <row r="20" spans="1:6" x14ac:dyDescent="0.3">
      <c r="A20" s="27">
        <v>44896</v>
      </c>
      <c r="B20" s="27" t="str">
        <f t="shared" si="0"/>
        <v>12/2022</v>
      </c>
      <c r="C20" s="27">
        <v>44927</v>
      </c>
      <c r="D20" s="27" t="str">
        <f t="shared" si="1"/>
        <v>1/2023</v>
      </c>
      <c r="E20" s="28">
        <f t="shared" si="2"/>
        <v>1</v>
      </c>
      <c r="F20" s="25">
        <v>154.44999999999999</v>
      </c>
    </row>
    <row r="21" spans="1:6" x14ac:dyDescent="0.3">
      <c r="A21" s="27">
        <v>44866</v>
      </c>
      <c r="B21" s="27" t="str">
        <f t="shared" si="0"/>
        <v>11/2022</v>
      </c>
      <c r="C21" s="27">
        <v>44896</v>
      </c>
      <c r="D21" s="27" t="str">
        <f t="shared" si="1"/>
        <v>12/2022</v>
      </c>
      <c r="E21" s="28">
        <f t="shared" si="2"/>
        <v>12</v>
      </c>
      <c r="F21" s="25">
        <v>153.91</v>
      </c>
    </row>
    <row r="22" spans="1:6" x14ac:dyDescent="0.3">
      <c r="A22" s="27">
        <v>44835</v>
      </c>
      <c r="B22" s="27" t="str">
        <f t="shared" si="0"/>
        <v>10/2022</v>
      </c>
      <c r="C22" s="27">
        <v>44866</v>
      </c>
      <c r="D22" s="27" t="str">
        <f t="shared" si="1"/>
        <v>11/2022</v>
      </c>
      <c r="E22" s="28">
        <f t="shared" si="2"/>
        <v>11</v>
      </c>
      <c r="F22" s="25">
        <v>154.49</v>
      </c>
    </row>
    <row r="23" spans="1:6" x14ac:dyDescent="0.3">
      <c r="A23" s="27">
        <v>44805</v>
      </c>
      <c r="B23" s="27" t="str">
        <f t="shared" si="0"/>
        <v>9/2022</v>
      </c>
      <c r="C23" s="27">
        <v>44835</v>
      </c>
      <c r="D23" s="27" t="str">
        <f t="shared" si="1"/>
        <v>10/2022</v>
      </c>
      <c r="E23" s="28">
        <f t="shared" si="2"/>
        <v>10</v>
      </c>
      <c r="F23" s="25">
        <v>150.87</v>
      </c>
    </row>
    <row r="24" spans="1:6" x14ac:dyDescent="0.3">
      <c r="A24" s="27">
        <v>44774</v>
      </c>
      <c r="B24" s="27" t="str">
        <f t="shared" si="0"/>
        <v>8/2022</v>
      </c>
      <c r="C24" s="27">
        <v>44805</v>
      </c>
      <c r="D24" s="27" t="str">
        <f t="shared" si="1"/>
        <v>9/2022</v>
      </c>
      <c r="E24" s="28">
        <f t="shared" si="2"/>
        <v>9</v>
      </c>
      <c r="F24" s="25">
        <v>149.37</v>
      </c>
    </row>
    <row r="25" spans="1:6" x14ac:dyDescent="0.3">
      <c r="A25" s="27">
        <v>44743</v>
      </c>
      <c r="B25" s="27" t="str">
        <f t="shared" si="0"/>
        <v>7/2022</v>
      </c>
      <c r="C25" s="27">
        <v>44774</v>
      </c>
      <c r="D25" s="27" t="str">
        <f t="shared" si="1"/>
        <v>8/2022</v>
      </c>
      <c r="E25" s="28">
        <f t="shared" si="2"/>
        <v>8</v>
      </c>
      <c r="F25" s="25">
        <v>147.76</v>
      </c>
    </row>
    <row r="26" spans="1:6" x14ac:dyDescent="0.3">
      <c r="A26" s="27">
        <v>44713</v>
      </c>
      <c r="B26" s="27" t="str">
        <f t="shared" si="0"/>
        <v>6/2022</v>
      </c>
      <c r="C26" s="27">
        <v>44743</v>
      </c>
      <c r="D26" s="27" t="str">
        <f t="shared" si="1"/>
        <v>7/2022</v>
      </c>
      <c r="E26" s="28">
        <f t="shared" si="2"/>
        <v>7</v>
      </c>
      <c r="F26" s="25">
        <v>146.16</v>
      </c>
    </row>
    <row r="27" spans="1:6" x14ac:dyDescent="0.3">
      <c r="A27" s="27">
        <v>44682</v>
      </c>
      <c r="B27" s="27" t="str">
        <f t="shared" si="0"/>
        <v>5/2022</v>
      </c>
      <c r="C27" s="27">
        <v>44713</v>
      </c>
      <c r="D27" s="27" t="str">
        <f t="shared" si="1"/>
        <v>6/2022</v>
      </c>
      <c r="E27" s="28">
        <f t="shared" si="2"/>
        <v>6</v>
      </c>
      <c r="F27" s="25">
        <v>145.22999999999999</v>
      </c>
    </row>
    <row r="28" spans="1:6" x14ac:dyDescent="0.3">
      <c r="A28" s="27">
        <v>44652</v>
      </c>
      <c r="B28" s="27" t="str">
        <f t="shared" si="0"/>
        <v>4/2022</v>
      </c>
      <c r="C28" s="27">
        <v>44682</v>
      </c>
      <c r="D28" s="27" t="str">
        <f t="shared" si="1"/>
        <v>5/2022</v>
      </c>
      <c r="E28" s="28">
        <f t="shared" si="2"/>
        <v>5</v>
      </c>
      <c r="F28" s="25">
        <v>144.43</v>
      </c>
    </row>
    <row r="29" spans="1:6" x14ac:dyDescent="0.3">
      <c r="A29" s="27">
        <v>44621</v>
      </c>
      <c r="B29" s="27" t="str">
        <f t="shared" si="0"/>
        <v>3/2022</v>
      </c>
      <c r="C29" s="27">
        <v>44652</v>
      </c>
      <c r="D29" s="27" t="str">
        <f t="shared" si="1"/>
        <v>4/2022</v>
      </c>
      <c r="E29" s="28">
        <f t="shared" si="2"/>
        <v>4</v>
      </c>
      <c r="F29" s="25">
        <v>143.78</v>
      </c>
    </row>
    <row r="30" spans="1:6" x14ac:dyDescent="0.3">
      <c r="A30" s="27">
        <v>44593</v>
      </c>
      <c r="B30" s="27" t="str">
        <f t="shared" si="0"/>
        <v>2/2022</v>
      </c>
      <c r="C30" s="27">
        <v>44621</v>
      </c>
      <c r="D30" s="27" t="str">
        <f t="shared" si="1"/>
        <v>3/2022</v>
      </c>
      <c r="E30" s="28">
        <f t="shared" si="2"/>
        <v>3</v>
      </c>
      <c r="F30" s="25">
        <v>143.4</v>
      </c>
    </row>
    <row r="31" spans="1:6" x14ac:dyDescent="0.3">
      <c r="A31" s="27">
        <v>44562</v>
      </c>
      <c r="B31" s="27" t="str">
        <f>MONTH(A31)&amp;"/"&amp;YEAR(A31)</f>
        <v>1/2022</v>
      </c>
      <c r="C31" s="27">
        <v>44593</v>
      </c>
      <c r="D31" s="27" t="str">
        <f t="shared" si="1"/>
        <v>2/2022</v>
      </c>
      <c r="E31" s="28">
        <f t="shared" si="2"/>
        <v>2</v>
      </c>
      <c r="F31" s="25">
        <v>142.76</v>
      </c>
    </row>
    <row r="32" spans="1:6" x14ac:dyDescent="0.3">
      <c r="A32" s="27">
        <v>44531</v>
      </c>
      <c r="B32" s="27" t="str">
        <f>MONTH(A32)&amp;"/"&amp;YEAR(A32)</f>
        <v>12/2021</v>
      </c>
      <c r="C32" s="21">
        <v>44562</v>
      </c>
      <c r="D32" s="27" t="str">
        <f>MONTH(C32)&amp;"/"&amp;YEAR(C32)</f>
        <v>1/2022</v>
      </c>
      <c r="E32" s="28">
        <f>MONTH(C32)</f>
        <v>1</v>
      </c>
      <c r="F32" s="25">
        <v>139.61000000000001</v>
      </c>
    </row>
    <row r="33" spans="1:6" x14ac:dyDescent="0.3">
      <c r="A33" s="27">
        <v>44501</v>
      </c>
      <c r="B33" s="27" t="str">
        <f>MONTH(A33)&amp;"/"&amp;YEAR(A33)</f>
        <v>11/2021</v>
      </c>
      <c r="C33" s="21">
        <v>44531</v>
      </c>
      <c r="D33" s="27" t="str">
        <f>MONTH(C33)&amp;"/"&amp;YEAR(C33)</f>
        <v>12/2021</v>
      </c>
      <c r="E33" s="28">
        <f>MONTH(C33)</f>
        <v>12</v>
      </c>
      <c r="F33" s="25">
        <v>139.13</v>
      </c>
    </row>
    <row r="34" spans="1:6" x14ac:dyDescent="0.3">
      <c r="A34" s="27">
        <v>44470</v>
      </c>
      <c r="B34" s="27" t="str">
        <f t="shared" ref="B34:B35" si="3">MONTH(A34)&amp;"/"&amp;YEAR(A34)</f>
        <v>10/2021</v>
      </c>
      <c r="C34" s="21">
        <v>44501</v>
      </c>
      <c r="D34" s="27" t="str">
        <f t="shared" ref="D34:D35" si="4">MONTH(C34)&amp;"/"&amp;YEAR(C34)</f>
        <v>11/2021</v>
      </c>
      <c r="E34" s="28">
        <f t="shared" ref="E34:E35" si="5">MONTH(C34)</f>
        <v>11</v>
      </c>
      <c r="F34" s="25">
        <v>137.61000000000001</v>
      </c>
    </row>
    <row r="35" spans="1:6" x14ac:dyDescent="0.3">
      <c r="A35" s="27">
        <v>44440</v>
      </c>
      <c r="B35" s="27" t="str">
        <f t="shared" si="3"/>
        <v>9/2021</v>
      </c>
      <c r="C35" s="21">
        <v>44470</v>
      </c>
      <c r="D35" s="27" t="str">
        <f t="shared" si="4"/>
        <v>10/2021</v>
      </c>
      <c r="E35" s="28">
        <f t="shared" si="5"/>
        <v>10</v>
      </c>
      <c r="F35" s="25">
        <v>135.61000000000001</v>
      </c>
    </row>
    <row r="36" spans="1:6" x14ac:dyDescent="0.3">
      <c r="A36" s="27">
        <v>44409</v>
      </c>
      <c r="B36" s="27" t="str">
        <f t="shared" ref="B36" si="6">MONTH(A36)&amp;"/"&amp;YEAR(A36)</f>
        <v>8/2021</v>
      </c>
      <c r="C36" s="21">
        <v>44440</v>
      </c>
      <c r="D36" s="27" t="str">
        <f t="shared" ref="D36" si="7">MONTH(C36)&amp;"/"&amp;YEAR(C36)</f>
        <v>9/2021</v>
      </c>
      <c r="E36" s="28">
        <f t="shared" ref="E36" si="8">MONTH(C36)</f>
        <v>9</v>
      </c>
      <c r="F36" s="25">
        <v>136.16</v>
      </c>
    </row>
    <row r="37" spans="1:6" x14ac:dyDescent="0.3">
      <c r="A37" s="27">
        <v>44378</v>
      </c>
      <c r="B37" s="27" t="str">
        <f t="shared" ref="B37" si="9">MONTH(A37)&amp;"/"&amp;YEAR(A37)</f>
        <v>7/2021</v>
      </c>
      <c r="C37" s="21">
        <v>44409</v>
      </c>
      <c r="D37" s="27" t="str">
        <f t="shared" ref="D37" si="10">MONTH(C37)&amp;"/"&amp;YEAR(C37)</f>
        <v>8/2021</v>
      </c>
      <c r="E37" s="28">
        <f t="shared" ref="E37" si="11">MONTH(C37)</f>
        <v>8</v>
      </c>
      <c r="F37" s="25">
        <v>135.47999999999999</v>
      </c>
    </row>
    <row r="38" spans="1:6" x14ac:dyDescent="0.3">
      <c r="A38" s="27">
        <v>44348</v>
      </c>
      <c r="B38" s="27" t="str">
        <f t="shared" ref="B38" si="12">MONTH(A38)&amp;"/"&amp;YEAR(A38)</f>
        <v>6/2021</v>
      </c>
      <c r="C38" s="21">
        <v>44378</v>
      </c>
      <c r="D38" s="27" t="str">
        <f t="shared" ref="D38" si="13">MONTH(C38)&amp;"/"&amp;YEAR(C38)</f>
        <v>7/2021</v>
      </c>
      <c r="E38" s="28">
        <f t="shared" ref="E38" si="14">MONTH(C38)</f>
        <v>7</v>
      </c>
      <c r="F38" s="25">
        <v>134.43</v>
      </c>
    </row>
    <row r="39" spans="1:6" x14ac:dyDescent="0.3">
      <c r="A39" s="27">
        <v>44317</v>
      </c>
      <c r="B39" s="27" t="str">
        <f t="shared" ref="B39" si="15">MONTH(A39)&amp;"/"&amp;YEAR(A39)</f>
        <v>5/2021</v>
      </c>
      <c r="C39" s="21">
        <v>44348</v>
      </c>
      <c r="D39" s="27" t="str">
        <f t="shared" ref="D39" si="16">MONTH(C39)&amp;"/"&amp;YEAR(C39)</f>
        <v>6/2021</v>
      </c>
      <c r="E39" s="28">
        <f t="shared" ref="E39" si="17">MONTH(C39)</f>
        <v>6</v>
      </c>
      <c r="F39" s="25">
        <v>134.04</v>
      </c>
    </row>
    <row r="40" spans="1:6" x14ac:dyDescent="0.3">
      <c r="A40" s="27">
        <v>44287</v>
      </c>
      <c r="B40" s="27" t="str">
        <f t="shared" ref="B40" si="18">MONTH(A40)&amp;"/"&amp;YEAR(A40)</f>
        <v>4/2021</v>
      </c>
      <c r="C40" s="21">
        <v>44317</v>
      </c>
      <c r="D40" s="27" t="str">
        <f t="shared" ref="D40" si="19">MONTH(C40)&amp;"/"&amp;YEAR(C40)</f>
        <v>5/2021</v>
      </c>
      <c r="E40" s="28">
        <f t="shared" ref="E40" si="20">MONTH(C40)</f>
        <v>5</v>
      </c>
      <c r="F40" s="25">
        <v>133.97</v>
      </c>
    </row>
    <row r="41" spans="1:6" x14ac:dyDescent="0.3">
      <c r="A41" s="27">
        <v>44256</v>
      </c>
      <c r="B41" s="27" t="str">
        <f t="shared" ref="B41" si="21">MONTH(A41)&amp;"/"&amp;YEAR(A41)</f>
        <v>3/2021</v>
      </c>
      <c r="C41" s="21">
        <v>44287</v>
      </c>
      <c r="D41" s="27" t="str">
        <f t="shared" ref="D41" si="22">MONTH(C41)&amp;"/"&amp;YEAR(C41)</f>
        <v>4/2021</v>
      </c>
      <c r="E41" s="28">
        <f t="shared" ref="E41" si="23">MONTH(C41)</f>
        <v>4</v>
      </c>
      <c r="F41" s="25">
        <v>133.52000000000001</v>
      </c>
    </row>
    <row r="42" spans="1:6" x14ac:dyDescent="0.3">
      <c r="A42" s="27">
        <v>44228</v>
      </c>
      <c r="B42" s="27" t="str">
        <f t="shared" ref="B42" si="24">MONTH(A42)&amp;"/"&amp;YEAR(A42)</f>
        <v>2/2021</v>
      </c>
      <c r="C42" s="21">
        <v>44256</v>
      </c>
      <c r="D42" s="27" t="str">
        <f t="shared" ref="D42" si="25">MONTH(C42)&amp;"/"&amp;YEAR(C42)</f>
        <v>3/2021</v>
      </c>
      <c r="E42" s="28">
        <f t="shared" ref="E42" si="26">MONTH(C42)</f>
        <v>3</v>
      </c>
      <c r="F42" s="25">
        <v>133.32</v>
      </c>
    </row>
    <row r="43" spans="1:6" x14ac:dyDescent="0.3">
      <c r="A43" s="27">
        <v>44197</v>
      </c>
      <c r="B43" s="27" t="str">
        <f t="shared" ref="B43" si="27">MONTH(A43)&amp;"/"&amp;YEAR(A43)</f>
        <v>1/2021</v>
      </c>
      <c r="C43" s="21">
        <v>44228</v>
      </c>
      <c r="D43" s="27" t="str">
        <f t="shared" ref="D43" si="28">MONTH(C43)&amp;"/"&amp;YEAR(C43)</f>
        <v>2/2021</v>
      </c>
      <c r="E43" s="28">
        <f t="shared" ref="E43" si="29">MONTH(C43)</f>
        <v>2</v>
      </c>
      <c r="F43" s="25">
        <v>133.27000000000001</v>
      </c>
    </row>
    <row r="44" spans="1:6" x14ac:dyDescent="0.3">
      <c r="A44" s="27">
        <v>44166</v>
      </c>
      <c r="B44" s="27" t="str">
        <f t="shared" ref="B44" si="30">MONTH(A44)&amp;"/"&amp;YEAR(A44)</f>
        <v>12/2020</v>
      </c>
      <c r="C44" s="21">
        <v>44197</v>
      </c>
      <c r="D44" s="27" t="str">
        <f t="shared" ref="D44" si="31">MONTH(C44)&amp;"/"&amp;YEAR(C44)</f>
        <v>1/2021</v>
      </c>
      <c r="E44" s="28">
        <f t="shared" ref="E44" si="32">MONTH(C44)</f>
        <v>1</v>
      </c>
      <c r="F44" s="25">
        <v>132.69999999999999</v>
      </c>
    </row>
    <row r="45" spans="1:6" x14ac:dyDescent="0.3">
      <c r="A45" s="27">
        <v>44136</v>
      </c>
      <c r="B45" s="27" t="str">
        <f t="shared" ref="B45" si="33">MONTH(A45)&amp;"/"&amp;YEAR(A45)</f>
        <v>11/2020</v>
      </c>
      <c r="C45" s="21">
        <v>44166</v>
      </c>
      <c r="D45" s="27" t="str">
        <f t="shared" ref="D45" si="34">MONTH(C45)&amp;"/"&amp;YEAR(C45)</f>
        <v>12/2020</v>
      </c>
      <c r="E45" s="28">
        <f t="shared" ref="E45" si="35">MONTH(C45)</f>
        <v>12</v>
      </c>
      <c r="F45" s="25">
        <v>132.74</v>
      </c>
    </row>
    <row r="46" spans="1:6" x14ac:dyDescent="0.3">
      <c r="A46" s="27">
        <v>44105</v>
      </c>
      <c r="B46" s="27" t="str">
        <f t="shared" ref="B46" si="36">MONTH(A46)&amp;"/"&amp;YEAR(A46)</f>
        <v>10/2020</v>
      </c>
      <c r="C46" s="21">
        <v>44136</v>
      </c>
      <c r="D46" s="27" t="str">
        <f t="shared" ref="D46" si="37">MONTH(C46)&amp;"/"&amp;YEAR(C46)</f>
        <v>11/2020</v>
      </c>
      <c r="E46" s="28">
        <f t="shared" ref="E46" si="38">MONTH(C46)</f>
        <v>11</v>
      </c>
      <c r="F46" s="25">
        <v>132.97999999999999</v>
      </c>
    </row>
    <row r="47" spans="1:6" x14ac:dyDescent="0.3">
      <c r="A47" s="27">
        <v>44075</v>
      </c>
      <c r="B47" s="27" t="str">
        <f t="shared" ref="B47" si="39">MONTH(A47)&amp;"/"&amp;YEAR(A47)</f>
        <v>9/2020</v>
      </c>
      <c r="C47" s="21">
        <v>44105</v>
      </c>
      <c r="D47" s="27" t="str">
        <f t="shared" ref="D47" si="40">MONTH(C47)&amp;"/"&amp;YEAR(C47)</f>
        <v>10/2020</v>
      </c>
      <c r="E47" s="28">
        <f t="shared" ref="E47" si="41">MONTH(C47)</f>
        <v>10</v>
      </c>
      <c r="F47" s="25">
        <v>132.58000000000001</v>
      </c>
    </row>
    <row r="48" spans="1:6" x14ac:dyDescent="0.3">
      <c r="A48" s="27">
        <v>44044</v>
      </c>
      <c r="B48" s="27" t="str">
        <f t="shared" ref="B48" si="42">MONTH(A48)&amp;"/"&amp;YEAR(A48)</f>
        <v>8/2020</v>
      </c>
      <c r="C48" s="21">
        <v>44075</v>
      </c>
      <c r="D48" s="27" t="str">
        <f t="shared" ref="D48" si="43">MONTH(C48)&amp;"/"&amp;YEAR(C48)</f>
        <v>9/2020</v>
      </c>
      <c r="E48" s="28">
        <f t="shared" ref="E48" si="44">MONTH(C48)</f>
        <v>9</v>
      </c>
      <c r="F48" s="25">
        <v>133.09</v>
      </c>
    </row>
    <row r="49" spans="1:6" x14ac:dyDescent="0.3">
      <c r="A49" s="27">
        <v>44013</v>
      </c>
      <c r="B49" s="27" t="str">
        <f t="shared" ref="B49" si="45">MONTH(A49)&amp;"/"&amp;YEAR(A49)</f>
        <v>7/2020</v>
      </c>
      <c r="C49" s="21">
        <v>44044</v>
      </c>
      <c r="D49" s="27" t="str">
        <f t="shared" ref="D49" si="46">MONTH(C49)&amp;"/"&amp;YEAR(C49)</f>
        <v>8/2020</v>
      </c>
      <c r="E49" s="28">
        <f t="shared" ref="E49" si="47">MONTH(C49)</f>
        <v>8</v>
      </c>
      <c r="F49" s="25">
        <v>133.04</v>
      </c>
    </row>
    <row r="50" spans="1:6" x14ac:dyDescent="0.3">
      <c r="A50" s="27">
        <v>43983</v>
      </c>
      <c r="B50" s="27" t="str">
        <f t="shared" ref="B50" si="48">MONTH(A50)&amp;"/"&amp;YEAR(A50)</f>
        <v>6/2020</v>
      </c>
      <c r="C50" s="21">
        <v>44013</v>
      </c>
      <c r="D50" s="27" t="str">
        <f t="shared" ref="D50" si="49">MONTH(C50)&amp;"/"&amp;YEAR(C50)</f>
        <v>7/2020</v>
      </c>
      <c r="E50" s="28">
        <f t="shared" ref="E50" si="50">MONTH(C50)</f>
        <v>7</v>
      </c>
      <c r="F50" s="25">
        <v>132.91</v>
      </c>
    </row>
    <row r="51" spans="1:6" x14ac:dyDescent="0.3">
      <c r="A51" s="27">
        <v>43952</v>
      </c>
      <c r="B51" s="27" t="str">
        <f t="shared" ref="B51" si="51">MONTH(A51)&amp;"/"&amp;YEAR(A51)</f>
        <v>5/2020</v>
      </c>
      <c r="C51" s="21">
        <v>43983</v>
      </c>
      <c r="D51" s="27" t="str">
        <f t="shared" ref="D51" si="52">MONTH(C51)&amp;"/"&amp;YEAR(C51)</f>
        <v>6/2020</v>
      </c>
      <c r="E51" s="28">
        <f t="shared" ref="E51" si="53">MONTH(C51)</f>
        <v>6</v>
      </c>
      <c r="F51" s="25">
        <v>132.97</v>
      </c>
    </row>
    <row r="52" spans="1:6" x14ac:dyDescent="0.3">
      <c r="A52" s="27">
        <v>43922</v>
      </c>
      <c r="B52" s="27" t="str">
        <f t="shared" ref="B52" si="54">MONTH(A52)&amp;"/"&amp;YEAR(A52)</f>
        <v>4/2020</v>
      </c>
      <c r="C52" s="21">
        <v>43952</v>
      </c>
      <c r="D52" s="27" t="str">
        <f t="shared" ref="D52" si="55">MONTH(C52)&amp;"/"&amp;YEAR(C52)</f>
        <v>5/2020</v>
      </c>
      <c r="E52" s="28">
        <f t="shared" ref="E52" si="56">MONTH(C52)</f>
        <v>5</v>
      </c>
      <c r="F52" s="25">
        <v>133.11000000000001</v>
      </c>
    </row>
    <row r="53" spans="1:6" x14ac:dyDescent="0.3">
      <c r="A53" s="27">
        <v>43891</v>
      </c>
      <c r="B53" s="27" t="str">
        <f t="shared" ref="B53" si="57">MONTH(A53)&amp;"/"&amp;YEAR(A53)</f>
        <v>3/2020</v>
      </c>
      <c r="C53" s="21">
        <v>43922</v>
      </c>
      <c r="D53" s="27" t="str">
        <f t="shared" ref="D53" si="58">MONTH(C53)&amp;"/"&amp;YEAR(C53)</f>
        <v>4/2020</v>
      </c>
      <c r="E53" s="28">
        <f t="shared" ref="E53" si="59">MONTH(C53)</f>
        <v>4</v>
      </c>
      <c r="F53" s="25">
        <v>132.80000000000001</v>
      </c>
    </row>
    <row r="54" spans="1:6" x14ac:dyDescent="0.3">
      <c r="A54" s="27">
        <v>43862</v>
      </c>
      <c r="B54" s="27" t="str">
        <f t="shared" ref="B54" si="60">MONTH(A54)&amp;"/"&amp;YEAR(A54)</f>
        <v>2/2020</v>
      </c>
      <c r="C54" s="21">
        <v>43891</v>
      </c>
      <c r="D54" s="27" t="str">
        <f t="shared" ref="D54" si="61">MONTH(C54)&amp;"/"&amp;YEAR(C54)</f>
        <v>3/2020</v>
      </c>
      <c r="E54" s="28">
        <f t="shared" ref="E54" si="62">MONTH(C54)</f>
        <v>3</v>
      </c>
      <c r="F54" s="25">
        <v>132.69</v>
      </c>
    </row>
    <row r="55" spans="1:6" x14ac:dyDescent="0.3">
      <c r="A55" s="27">
        <v>43831</v>
      </c>
      <c r="B55" s="27" t="str">
        <f t="shared" ref="B55" si="63">MONTH(A55)&amp;"/"&amp;YEAR(A55)</f>
        <v>1/2020</v>
      </c>
      <c r="C55" s="21">
        <v>43862</v>
      </c>
      <c r="D55" s="27" t="str">
        <f t="shared" ref="D55" si="64">MONTH(C55)&amp;"/"&amp;YEAR(C55)</f>
        <v>2/2020</v>
      </c>
      <c r="E55" s="28">
        <f t="shared" ref="E55" si="65">MONTH(C55)</f>
        <v>2</v>
      </c>
      <c r="F55" s="25">
        <v>132.51</v>
      </c>
    </row>
    <row r="56" spans="1:6" x14ac:dyDescent="0.3">
      <c r="A56" s="27">
        <v>43800</v>
      </c>
      <c r="B56" s="27" t="str">
        <f t="shared" ref="B56" si="66">MONTH(A56)&amp;"/"&amp;YEAR(A56)</f>
        <v>12/2019</v>
      </c>
      <c r="C56" s="21">
        <v>43831</v>
      </c>
      <c r="D56" s="27" t="str">
        <f t="shared" ref="D56" si="67">MONTH(C56)&amp;"/"&amp;YEAR(C56)</f>
        <v>1/2020</v>
      </c>
      <c r="E56" s="28">
        <f t="shared" ref="E56" si="68">MONTH(C56)</f>
        <v>1</v>
      </c>
      <c r="F56" s="25">
        <v>131.86000000000001</v>
      </c>
    </row>
    <row r="57" spans="1:6" x14ac:dyDescent="0.3">
      <c r="A57" s="27">
        <v>43770</v>
      </c>
      <c r="B57" s="27" t="str">
        <f t="shared" ref="B57" si="69">MONTH(A57)&amp;"/"&amp;YEAR(A57)</f>
        <v>11/2019</v>
      </c>
      <c r="C57" s="21">
        <v>43800</v>
      </c>
      <c r="D57" s="27" t="str">
        <f t="shared" ref="D57" si="70">MONTH(C57)&amp;"/"&amp;YEAR(C57)</f>
        <v>12/2019</v>
      </c>
      <c r="E57" s="28">
        <f t="shared" ref="E57" si="71">MONTH(C57)</f>
        <v>12</v>
      </c>
      <c r="F57" s="25">
        <v>131.63999999999999</v>
      </c>
    </row>
    <row r="58" spans="1:6" x14ac:dyDescent="0.3">
      <c r="A58" s="27">
        <v>43739</v>
      </c>
      <c r="B58" s="27" t="str">
        <f t="shared" ref="B58" si="72">MONTH(A58)&amp;"/"&amp;YEAR(A58)</f>
        <v>10/2019</v>
      </c>
      <c r="C58" s="21">
        <v>43770</v>
      </c>
      <c r="D58" s="27" t="str">
        <f t="shared" ref="D58" si="73">MONTH(C58)&amp;"/"&amp;YEAR(C58)</f>
        <v>11/2019</v>
      </c>
      <c r="E58" s="28">
        <f t="shared" ref="E58" si="74">MONTH(C58)</f>
        <v>11</v>
      </c>
      <c r="F58" s="25">
        <v>131.62</v>
      </c>
    </row>
    <row r="59" spans="1:6" x14ac:dyDescent="0.3">
      <c r="A59" s="27">
        <v>43709</v>
      </c>
      <c r="B59" s="27" t="str">
        <f t="shared" ref="B59" si="75">MONTH(A59)&amp;"/"&amp;YEAR(A59)</f>
        <v>9/2019</v>
      </c>
      <c r="C59" s="21">
        <v>43739</v>
      </c>
      <c r="D59" s="27" t="str">
        <f t="shared" ref="D59" si="76">MONTH(C59)&amp;"/"&amp;YEAR(C59)</f>
        <v>10/2019</v>
      </c>
      <c r="E59" s="28">
        <f t="shared" ref="E59" si="77">MONTH(C59)</f>
        <v>10</v>
      </c>
      <c r="F59" s="25">
        <v>131.13</v>
      </c>
    </row>
    <row r="60" spans="1:6" x14ac:dyDescent="0.3">
      <c r="A60" s="27">
        <v>43678</v>
      </c>
      <c r="B60" s="27" t="str">
        <f t="shared" ref="B60" si="78">MONTH(A60)&amp;"/"&amp;YEAR(A60)</f>
        <v>8/2019</v>
      </c>
      <c r="C60" s="21">
        <v>43709</v>
      </c>
      <c r="D60" s="27" t="str">
        <f t="shared" ref="D60" si="79">MONTH(C60)&amp;"/"&amp;YEAR(C60)</f>
        <v>9/2019</v>
      </c>
      <c r="E60" s="28">
        <f t="shared" ref="E60" si="80">MONTH(C60)</f>
        <v>9</v>
      </c>
      <c r="F60" s="25">
        <v>131.72</v>
      </c>
    </row>
    <row r="61" spans="1:6" x14ac:dyDescent="0.3">
      <c r="A61" s="27">
        <v>43647</v>
      </c>
      <c r="B61" s="27" t="str">
        <f t="shared" ref="B61" si="81">MONTH(A61)&amp;"/"&amp;YEAR(A61)</f>
        <v>7/2019</v>
      </c>
      <c r="C61" s="21">
        <v>43678</v>
      </c>
      <c r="D61" s="27" t="str">
        <f t="shared" ref="D61" si="82">MONTH(C61)&amp;"/"&amp;YEAR(C61)</f>
        <v>8/2019</v>
      </c>
      <c r="E61" s="28">
        <f t="shared" ref="E61" si="83">MONTH(C61)</f>
        <v>8</v>
      </c>
      <c r="F61" s="25">
        <v>131.72</v>
      </c>
    </row>
    <row r="62" spans="1:6" x14ac:dyDescent="0.3">
      <c r="A62" s="27">
        <v>43617</v>
      </c>
      <c r="B62" s="27" t="str">
        <f t="shared" ref="B62:B68" si="84">MONTH(A62)&amp;"/"&amp;YEAR(A62)</f>
        <v>6/2019</v>
      </c>
      <c r="C62" s="21">
        <v>43647</v>
      </c>
      <c r="D62" s="27" t="str">
        <f t="shared" ref="D62" si="85">MONTH(C62)&amp;"/"&amp;YEAR(C62)</f>
        <v>7/2019</v>
      </c>
      <c r="E62" s="28">
        <f t="shared" ref="E62" si="86">MONTH(C62)</f>
        <v>7</v>
      </c>
      <c r="F62" s="25">
        <v>131.66</v>
      </c>
    </row>
    <row r="63" spans="1:6" x14ac:dyDescent="0.3">
      <c r="A63" s="27">
        <v>43586</v>
      </c>
      <c r="B63" s="27" t="str">
        <f t="shared" si="84"/>
        <v>5/2019</v>
      </c>
      <c r="C63" s="21">
        <v>43617</v>
      </c>
      <c r="D63" s="27" t="str">
        <f t="shared" ref="D63" si="87">MONTH(C63)&amp;"/"&amp;YEAR(C63)</f>
        <v>6/2019</v>
      </c>
      <c r="E63" s="28">
        <f t="shared" ref="E63" si="88">MONTH(C63)</f>
        <v>6</v>
      </c>
      <c r="F63" s="25">
        <v>131.51</v>
      </c>
    </row>
    <row r="64" spans="1:6" x14ac:dyDescent="0.3">
      <c r="A64" s="27">
        <v>43556</v>
      </c>
      <c r="B64" s="27" t="str">
        <f t="shared" si="84"/>
        <v>4/2019</v>
      </c>
      <c r="C64" s="21">
        <v>43586</v>
      </c>
      <c r="D64" s="27" t="str">
        <f t="shared" ref="D64:D99" si="89">MONTH(C64)&amp;"/"&amp;YEAR(C64)</f>
        <v>5/2019</v>
      </c>
      <c r="E64" s="28">
        <f t="shared" ref="E64:E99" si="90">MONTH(C64)</f>
        <v>5</v>
      </c>
      <c r="F64" s="25">
        <v>131.62</v>
      </c>
    </row>
    <row r="65" spans="1:6" x14ac:dyDescent="0.3">
      <c r="A65" s="27">
        <v>43525</v>
      </c>
      <c r="B65" s="27" t="str">
        <f t="shared" si="84"/>
        <v>3/2019</v>
      </c>
      <c r="C65" s="21">
        <v>43556</v>
      </c>
      <c r="D65" s="27" t="str">
        <f t="shared" si="89"/>
        <v>4/2019</v>
      </c>
      <c r="E65" s="28">
        <f t="shared" si="90"/>
        <v>4</v>
      </c>
      <c r="F65" s="25">
        <v>131.69</v>
      </c>
    </row>
    <row r="66" spans="1:6" x14ac:dyDescent="0.3">
      <c r="A66" s="27">
        <v>43497</v>
      </c>
      <c r="B66" s="27" t="str">
        <f t="shared" si="84"/>
        <v>2/2019</v>
      </c>
      <c r="C66" s="21">
        <v>43525</v>
      </c>
      <c r="D66" s="27" t="str">
        <f t="shared" si="89"/>
        <v>3/2019</v>
      </c>
      <c r="E66" s="28">
        <f t="shared" si="90"/>
        <v>3</v>
      </c>
      <c r="F66" s="25">
        <v>131.37</v>
      </c>
    </row>
    <row r="67" spans="1:6" x14ac:dyDescent="0.3">
      <c r="A67" s="27">
        <v>43466</v>
      </c>
      <c r="B67" s="27" t="str">
        <f t="shared" si="84"/>
        <v>1/2019</v>
      </c>
      <c r="C67" s="21">
        <v>43497</v>
      </c>
      <c r="D67" s="27" t="str">
        <f t="shared" si="89"/>
        <v>2/2019</v>
      </c>
      <c r="E67" s="28">
        <f t="shared" si="90"/>
        <v>2</v>
      </c>
      <c r="F67" s="25">
        <v>131.04</v>
      </c>
    </row>
    <row r="68" spans="1:6" x14ac:dyDescent="0.3">
      <c r="A68" s="21">
        <v>43435</v>
      </c>
      <c r="B68" s="27" t="str">
        <f t="shared" si="84"/>
        <v>12/2018</v>
      </c>
      <c r="C68" s="21">
        <v>43466</v>
      </c>
      <c r="D68" s="27" t="str">
        <f t="shared" si="89"/>
        <v>1/2019</v>
      </c>
      <c r="E68" s="28">
        <f t="shared" si="90"/>
        <v>1</v>
      </c>
      <c r="F68">
        <v>130.97999999999999</v>
      </c>
    </row>
    <row r="69" spans="1:6" x14ac:dyDescent="0.3">
      <c r="A69" s="21">
        <v>43405</v>
      </c>
      <c r="B69" s="27" t="str">
        <f t="shared" ref="B69:B132" si="91">MONTH(A69)&amp;"/"&amp;YEAR(A69)</f>
        <v>11/2018</v>
      </c>
      <c r="C69" s="21">
        <v>43435</v>
      </c>
      <c r="D69" s="27" t="str">
        <f t="shared" si="89"/>
        <v>12/2018</v>
      </c>
      <c r="E69" s="28">
        <f t="shared" si="90"/>
        <v>12</v>
      </c>
      <c r="F69">
        <v>131.01</v>
      </c>
    </row>
    <row r="70" spans="1:6" x14ac:dyDescent="0.3">
      <c r="A70" s="21">
        <v>43374</v>
      </c>
      <c r="B70" s="27" t="str">
        <f t="shared" si="91"/>
        <v>10/2018</v>
      </c>
      <c r="C70" s="21">
        <v>43405</v>
      </c>
      <c r="D70" s="27" t="str">
        <f t="shared" si="89"/>
        <v>11/2018</v>
      </c>
      <c r="E70" s="28">
        <f t="shared" si="90"/>
        <v>11</v>
      </c>
      <c r="F70">
        <v>130.75</v>
      </c>
    </row>
    <row r="71" spans="1:6" x14ac:dyDescent="0.3">
      <c r="A71" s="21">
        <v>43344</v>
      </c>
      <c r="B71" s="27" t="str">
        <f t="shared" si="91"/>
        <v>9/2018</v>
      </c>
      <c r="C71" s="21">
        <v>43374</v>
      </c>
      <c r="D71" s="27" t="str">
        <f t="shared" si="89"/>
        <v>10/2018</v>
      </c>
      <c r="E71" s="28">
        <f t="shared" si="90"/>
        <v>10</v>
      </c>
      <c r="F71">
        <v>129.85</v>
      </c>
    </row>
    <row r="72" spans="1:6" x14ac:dyDescent="0.3">
      <c r="A72" s="21">
        <v>43313</v>
      </c>
      <c r="B72" s="27" t="str">
        <f t="shared" si="91"/>
        <v>8/2018</v>
      </c>
      <c r="C72" s="21">
        <v>43344</v>
      </c>
      <c r="D72" s="27" t="str">
        <f t="shared" si="89"/>
        <v>9/2018</v>
      </c>
      <c r="E72" s="28">
        <f t="shared" si="90"/>
        <v>9</v>
      </c>
      <c r="F72">
        <v>129.88999999999999</v>
      </c>
    </row>
    <row r="73" spans="1:6" x14ac:dyDescent="0.3">
      <c r="A73" s="21">
        <v>43282</v>
      </c>
      <c r="B73" s="27" t="str">
        <f t="shared" si="91"/>
        <v>7/2018</v>
      </c>
      <c r="C73" s="21">
        <v>43313</v>
      </c>
      <c r="D73" s="27" t="str">
        <f t="shared" si="89"/>
        <v>8/2018</v>
      </c>
      <c r="E73" s="28">
        <f t="shared" si="90"/>
        <v>8</v>
      </c>
      <c r="F73">
        <v>129.76</v>
      </c>
    </row>
    <row r="74" spans="1:6" x14ac:dyDescent="0.3">
      <c r="A74" s="21">
        <v>43252</v>
      </c>
      <c r="B74" s="27" t="str">
        <f t="shared" si="91"/>
        <v>6/2018</v>
      </c>
      <c r="C74" s="21">
        <v>43282</v>
      </c>
      <c r="D74" s="27" t="str">
        <f t="shared" si="89"/>
        <v>7/2018</v>
      </c>
      <c r="E74" s="28">
        <f t="shared" si="90"/>
        <v>7</v>
      </c>
      <c r="F74">
        <v>129.24</v>
      </c>
    </row>
    <row r="75" spans="1:6" x14ac:dyDescent="0.3">
      <c r="A75" s="21">
        <v>43221</v>
      </c>
      <c r="B75" s="27" t="str">
        <f t="shared" si="91"/>
        <v>5/2018</v>
      </c>
      <c r="C75" s="21">
        <v>43252</v>
      </c>
      <c r="D75" s="27" t="str">
        <f t="shared" si="89"/>
        <v>6/2018</v>
      </c>
      <c r="E75" s="28">
        <f t="shared" si="90"/>
        <v>6</v>
      </c>
      <c r="F75">
        <v>129.21</v>
      </c>
    </row>
    <row r="76" spans="1:6" x14ac:dyDescent="0.3">
      <c r="A76" s="21">
        <v>43191</v>
      </c>
      <c r="B76" s="27" t="str">
        <f t="shared" si="91"/>
        <v>4/2018</v>
      </c>
      <c r="C76" s="21">
        <v>43221</v>
      </c>
      <c r="D76" s="27" t="str">
        <f t="shared" si="89"/>
        <v>5/2018</v>
      </c>
      <c r="E76" s="28">
        <f t="shared" si="90"/>
        <v>5</v>
      </c>
      <c r="F76">
        <v>129.09</v>
      </c>
    </row>
    <row r="77" spans="1:6" x14ac:dyDescent="0.3">
      <c r="A77" s="21">
        <v>43160</v>
      </c>
      <c r="B77" s="27" t="str">
        <f t="shared" si="91"/>
        <v>3/2018</v>
      </c>
      <c r="C77" s="21">
        <v>43191</v>
      </c>
      <c r="D77" s="27" t="str">
        <f t="shared" si="89"/>
        <v>4/2018</v>
      </c>
      <c r="E77" s="28">
        <f t="shared" si="90"/>
        <v>4</v>
      </c>
      <c r="F77">
        <v>128.87</v>
      </c>
    </row>
    <row r="78" spans="1:6" x14ac:dyDescent="0.3">
      <c r="A78" s="21">
        <v>43132</v>
      </c>
      <c r="B78" s="27" t="str">
        <f t="shared" si="91"/>
        <v>2/2018</v>
      </c>
      <c r="C78" s="21">
        <v>43160</v>
      </c>
      <c r="D78" s="27" t="str">
        <f t="shared" si="89"/>
        <v>3/2018</v>
      </c>
      <c r="E78" s="28">
        <f t="shared" si="90"/>
        <v>3</v>
      </c>
      <c r="F78">
        <v>128.66999999999999</v>
      </c>
    </row>
    <row r="79" spans="1:6" x14ac:dyDescent="0.3">
      <c r="A79" s="21">
        <v>43101</v>
      </c>
      <c r="B79" s="27" t="str">
        <f t="shared" si="91"/>
        <v>1/2018</v>
      </c>
      <c r="C79" s="21">
        <v>43132</v>
      </c>
      <c r="D79" s="27" t="str">
        <f t="shared" si="89"/>
        <v>2/2018</v>
      </c>
      <c r="E79" s="28">
        <f t="shared" si="90"/>
        <v>2</v>
      </c>
      <c r="F79">
        <v>128.46</v>
      </c>
    </row>
    <row r="80" spans="1:6" x14ac:dyDescent="0.3">
      <c r="A80" s="21">
        <v>43070</v>
      </c>
      <c r="B80" s="27" t="str">
        <f t="shared" si="91"/>
        <v>12/2017</v>
      </c>
      <c r="C80" s="21">
        <v>43101</v>
      </c>
      <c r="D80" s="27" t="str">
        <f t="shared" si="89"/>
        <v>1/2018</v>
      </c>
      <c r="E80" s="28">
        <f t="shared" si="90"/>
        <v>1</v>
      </c>
      <c r="F80">
        <v>128.19999999999999</v>
      </c>
    </row>
    <row r="81" spans="1:6" x14ac:dyDescent="0.3">
      <c r="A81" s="21">
        <v>43040</v>
      </c>
      <c r="B81" s="27" t="str">
        <f t="shared" si="91"/>
        <v>11/2017</v>
      </c>
      <c r="C81" s="21">
        <v>43070</v>
      </c>
      <c r="D81" s="27" t="str">
        <f t="shared" si="89"/>
        <v>12/2017</v>
      </c>
      <c r="E81" s="28">
        <f t="shared" si="90"/>
        <v>12</v>
      </c>
      <c r="F81">
        <v>127.84</v>
      </c>
    </row>
    <row r="82" spans="1:6" x14ac:dyDescent="0.3">
      <c r="A82" s="21">
        <v>43009</v>
      </c>
      <c r="B82" s="27" t="str">
        <f t="shared" si="91"/>
        <v>10/2017</v>
      </c>
      <c r="C82" s="21">
        <v>43040</v>
      </c>
      <c r="D82" s="27" t="str">
        <f t="shared" si="89"/>
        <v>11/2017</v>
      </c>
      <c r="E82" s="28">
        <f t="shared" si="90"/>
        <v>11</v>
      </c>
      <c r="F82">
        <v>127.82</v>
      </c>
    </row>
    <row r="83" spans="1:6" x14ac:dyDescent="0.3">
      <c r="A83" s="21">
        <v>42979</v>
      </c>
      <c r="B83" s="27" t="str">
        <f t="shared" si="91"/>
        <v>9/2017</v>
      </c>
      <c r="C83" s="21">
        <v>43009</v>
      </c>
      <c r="D83" s="27" t="str">
        <f t="shared" si="89"/>
        <v>10/2017</v>
      </c>
      <c r="E83" s="28">
        <f t="shared" si="90"/>
        <v>10</v>
      </c>
      <c r="F83">
        <v>127.42</v>
      </c>
    </row>
    <row r="84" spans="1:6" x14ac:dyDescent="0.3">
      <c r="A84" s="21">
        <v>42948</v>
      </c>
      <c r="B84" s="27" t="str">
        <f t="shared" si="91"/>
        <v>8/2017</v>
      </c>
      <c r="C84" s="21">
        <v>42979</v>
      </c>
      <c r="D84" s="27" t="str">
        <f t="shared" si="89"/>
        <v>9/2017</v>
      </c>
      <c r="E84" s="28">
        <f t="shared" si="90"/>
        <v>9</v>
      </c>
      <c r="F84">
        <v>127.63</v>
      </c>
    </row>
    <row r="85" spans="1:6" x14ac:dyDescent="0.3">
      <c r="A85" s="21">
        <v>42917</v>
      </c>
      <c r="B85" s="27" t="str">
        <f t="shared" si="91"/>
        <v>7/2017</v>
      </c>
      <c r="C85" s="21">
        <v>42948</v>
      </c>
      <c r="D85" s="27" t="str">
        <f t="shared" si="89"/>
        <v>8/2017</v>
      </c>
      <c r="E85" s="28">
        <f t="shared" si="90"/>
        <v>8</v>
      </c>
      <c r="F85">
        <v>127.57</v>
      </c>
    </row>
    <row r="86" spans="1:6" x14ac:dyDescent="0.3">
      <c r="A86" s="21">
        <v>42887</v>
      </c>
      <c r="B86" s="27" t="str">
        <f t="shared" si="91"/>
        <v>6/2017</v>
      </c>
      <c r="C86" s="21">
        <v>42917</v>
      </c>
      <c r="D86" s="27" t="str">
        <f t="shared" si="89"/>
        <v>7/2017</v>
      </c>
      <c r="E86" s="28">
        <f t="shared" si="90"/>
        <v>7</v>
      </c>
      <c r="F86">
        <v>127.16</v>
      </c>
    </row>
    <row r="87" spans="1:6" x14ac:dyDescent="0.3">
      <c r="A87" s="21">
        <v>42856</v>
      </c>
      <c r="B87" s="27" t="str">
        <f t="shared" si="91"/>
        <v>5/2017</v>
      </c>
      <c r="C87" s="21">
        <v>42887</v>
      </c>
      <c r="D87" s="27" t="str">
        <f t="shared" si="89"/>
        <v>6/2017</v>
      </c>
      <c r="E87" s="28">
        <f t="shared" si="90"/>
        <v>6</v>
      </c>
      <c r="F87">
        <v>127.32</v>
      </c>
    </row>
    <row r="88" spans="1:6" x14ac:dyDescent="0.3">
      <c r="A88" s="21">
        <v>42826</v>
      </c>
      <c r="B88" s="27" t="str">
        <f t="shared" si="91"/>
        <v>4/2017</v>
      </c>
      <c r="C88" s="21">
        <v>42856</v>
      </c>
      <c r="D88" s="27" t="str">
        <f t="shared" si="89"/>
        <v>5/2017</v>
      </c>
      <c r="E88" s="28">
        <f t="shared" si="90"/>
        <v>5</v>
      </c>
      <c r="F88">
        <v>127.36</v>
      </c>
    </row>
    <row r="89" spans="1:6" x14ac:dyDescent="0.3">
      <c r="A89" s="21">
        <v>42795</v>
      </c>
      <c r="B89" s="27" t="str">
        <f t="shared" si="91"/>
        <v>3/2017</v>
      </c>
      <c r="C89" s="21">
        <v>42826</v>
      </c>
      <c r="D89" s="27" t="str">
        <f t="shared" si="89"/>
        <v>4/2017</v>
      </c>
      <c r="E89" s="28">
        <f t="shared" si="90"/>
        <v>4</v>
      </c>
      <c r="F89">
        <v>127.19</v>
      </c>
    </row>
    <row r="90" spans="1:6" x14ac:dyDescent="0.3">
      <c r="A90" s="21">
        <v>42767</v>
      </c>
      <c r="B90" s="27" t="str">
        <f t="shared" si="91"/>
        <v>2/2017</v>
      </c>
      <c r="C90" s="21">
        <v>42795</v>
      </c>
      <c r="D90" s="27" t="str">
        <f t="shared" si="89"/>
        <v>3/2017</v>
      </c>
      <c r="E90" s="28">
        <f t="shared" si="90"/>
        <v>3</v>
      </c>
      <c r="F90">
        <v>126.88</v>
      </c>
    </row>
    <row r="91" spans="1:6" x14ac:dyDescent="0.3">
      <c r="A91" s="21">
        <v>42736</v>
      </c>
      <c r="B91" s="27" t="str">
        <f t="shared" si="91"/>
        <v>1/2017</v>
      </c>
      <c r="C91" s="21">
        <v>42767</v>
      </c>
      <c r="D91" s="27" t="str">
        <f t="shared" si="89"/>
        <v>2/2017</v>
      </c>
      <c r="E91" s="28">
        <f t="shared" si="90"/>
        <v>2</v>
      </c>
      <c r="F91">
        <v>126.39</v>
      </c>
    </row>
    <row r="92" spans="1:6" x14ac:dyDescent="0.3">
      <c r="A92" s="21">
        <v>42705</v>
      </c>
      <c r="B92" s="27" t="str">
        <f t="shared" si="91"/>
        <v>12/2016</v>
      </c>
      <c r="C92" s="21">
        <v>42736</v>
      </c>
      <c r="D92" s="27" t="str">
        <f t="shared" si="89"/>
        <v>1/2017</v>
      </c>
      <c r="E92" s="28">
        <f t="shared" si="90"/>
        <v>1</v>
      </c>
      <c r="F92">
        <v>125.66</v>
      </c>
    </row>
    <row r="93" spans="1:6" x14ac:dyDescent="0.3">
      <c r="A93" s="21">
        <v>42675</v>
      </c>
      <c r="B93" s="27" t="str">
        <f t="shared" si="91"/>
        <v>11/2016</v>
      </c>
      <c r="C93" s="21">
        <v>42705</v>
      </c>
      <c r="D93" s="27" t="str">
        <f t="shared" si="89"/>
        <v>12/2016</v>
      </c>
      <c r="E93" s="28">
        <f t="shared" si="90"/>
        <v>12</v>
      </c>
      <c r="F93">
        <v>125.56</v>
      </c>
    </row>
    <row r="94" spans="1:6" x14ac:dyDescent="0.3">
      <c r="A94" s="21">
        <v>42644</v>
      </c>
      <c r="B94" s="27" t="str">
        <f t="shared" si="91"/>
        <v>10/2016</v>
      </c>
      <c r="C94" s="21">
        <v>42675</v>
      </c>
      <c r="D94" s="27" t="str">
        <f t="shared" si="89"/>
        <v>11/2016</v>
      </c>
      <c r="E94" s="28">
        <f t="shared" si="90"/>
        <v>11</v>
      </c>
      <c r="F94">
        <v>125.43</v>
      </c>
    </row>
    <row r="95" spans="1:6" x14ac:dyDescent="0.3">
      <c r="A95" s="21">
        <v>42614</v>
      </c>
      <c r="B95" s="27" t="str">
        <f t="shared" si="91"/>
        <v>9/2016</v>
      </c>
      <c r="C95" s="21">
        <v>42644</v>
      </c>
      <c r="D95" s="27" t="str">
        <f t="shared" si="89"/>
        <v>10/2016</v>
      </c>
      <c r="E95" s="28">
        <f t="shared" si="90"/>
        <v>10</v>
      </c>
      <c r="F95">
        <v>125.21</v>
      </c>
    </row>
    <row r="96" spans="1:6" x14ac:dyDescent="0.3">
      <c r="A96" s="21">
        <v>42583</v>
      </c>
      <c r="B96" s="27" t="str">
        <f t="shared" si="91"/>
        <v>8/2016</v>
      </c>
      <c r="C96" s="21">
        <v>42614</v>
      </c>
      <c r="D96" s="27" t="str">
        <f t="shared" si="89"/>
        <v>9/2016</v>
      </c>
      <c r="E96" s="28">
        <f t="shared" si="90"/>
        <v>9</v>
      </c>
      <c r="F96">
        <v>125.56</v>
      </c>
    </row>
    <row r="97" spans="1:6" x14ac:dyDescent="0.3">
      <c r="A97" s="21">
        <v>42552</v>
      </c>
      <c r="B97" s="27" t="str">
        <f t="shared" si="91"/>
        <v>7/2016</v>
      </c>
      <c r="C97" s="21">
        <v>42583</v>
      </c>
      <c r="D97" s="27" t="str">
        <f t="shared" si="89"/>
        <v>8/2016</v>
      </c>
      <c r="E97" s="28">
        <f t="shared" si="90"/>
        <v>8</v>
      </c>
      <c r="F97">
        <v>125.52</v>
      </c>
    </row>
    <row r="98" spans="1:6" x14ac:dyDescent="0.3">
      <c r="A98" s="21">
        <v>42522</v>
      </c>
      <c r="B98" s="27" t="str">
        <f t="shared" si="91"/>
        <v>6/2016</v>
      </c>
      <c r="C98" s="21">
        <v>42552</v>
      </c>
      <c r="D98" s="27" t="str">
        <f t="shared" si="89"/>
        <v>7/2016</v>
      </c>
      <c r="E98" s="28">
        <f t="shared" si="90"/>
        <v>7</v>
      </c>
      <c r="F98">
        <v>125.29</v>
      </c>
    </row>
    <row r="99" spans="1:6" x14ac:dyDescent="0.3">
      <c r="A99" s="21">
        <v>42491</v>
      </c>
      <c r="B99" s="27" t="str">
        <f t="shared" si="91"/>
        <v>5/2016</v>
      </c>
      <c r="C99" s="21">
        <v>42522</v>
      </c>
      <c r="D99" s="27" t="str">
        <f t="shared" si="89"/>
        <v>6/2016</v>
      </c>
      <c r="E99" s="28">
        <f t="shared" si="90"/>
        <v>6</v>
      </c>
      <c r="F99">
        <v>125.32</v>
      </c>
    </row>
    <row r="100" spans="1:6" x14ac:dyDescent="0.3">
      <c r="A100" s="21">
        <v>42461</v>
      </c>
      <c r="B100" s="27" t="str">
        <f t="shared" si="91"/>
        <v>4/2016</v>
      </c>
      <c r="C100" s="21">
        <v>42491</v>
      </c>
      <c r="D100" s="27" t="str">
        <f t="shared" ref="D100:D131" si="92">MONTH(C100)&amp;"/"&amp;YEAR(C100)</f>
        <v>5/2016</v>
      </c>
      <c r="E100" s="28">
        <f t="shared" ref="E100:E131" si="93">MONTH(C100)</f>
        <v>5</v>
      </c>
      <c r="F100">
        <v>125.03</v>
      </c>
    </row>
    <row r="101" spans="1:6" x14ac:dyDescent="0.3">
      <c r="A101" s="21">
        <v>42430</v>
      </c>
      <c r="B101" s="27" t="str">
        <f t="shared" si="91"/>
        <v>3/2016</v>
      </c>
      <c r="C101" s="21">
        <v>42461</v>
      </c>
      <c r="D101" s="27" t="str">
        <f t="shared" si="92"/>
        <v>4/2016</v>
      </c>
      <c r="E101" s="28">
        <f t="shared" si="93"/>
        <v>4</v>
      </c>
      <c r="F101">
        <v>124.96</v>
      </c>
    </row>
    <row r="102" spans="1:6" x14ac:dyDescent="0.3">
      <c r="A102" s="21">
        <v>42401</v>
      </c>
      <c r="B102" s="27" t="str">
        <f t="shared" si="91"/>
        <v>2/2016</v>
      </c>
      <c r="C102" s="21">
        <v>42430</v>
      </c>
      <c r="D102" s="27" t="str">
        <f t="shared" si="92"/>
        <v>3/2016</v>
      </c>
      <c r="E102" s="28">
        <f t="shared" si="93"/>
        <v>3</v>
      </c>
      <c r="F102">
        <v>123.83</v>
      </c>
    </row>
    <row r="103" spans="1:6" x14ac:dyDescent="0.3">
      <c r="A103" s="21">
        <v>42370</v>
      </c>
      <c r="B103" s="27" t="str">
        <f t="shared" si="91"/>
        <v>1/2016</v>
      </c>
      <c r="C103" s="21">
        <v>42401</v>
      </c>
      <c r="D103" s="27" t="str">
        <f t="shared" si="92"/>
        <v>2/2016</v>
      </c>
      <c r="E103" s="28">
        <f t="shared" si="93"/>
        <v>2</v>
      </c>
      <c r="F103">
        <v>123.69</v>
      </c>
    </row>
    <row r="104" spans="1:6" x14ac:dyDescent="0.3">
      <c r="A104" s="21">
        <v>42339</v>
      </c>
      <c r="B104" s="27" t="str">
        <f t="shared" si="91"/>
        <v>12/2015</v>
      </c>
      <c r="C104" s="21">
        <v>42370</v>
      </c>
      <c r="D104" s="27" t="str">
        <f t="shared" si="92"/>
        <v>1/2016</v>
      </c>
      <c r="E104" s="28">
        <f t="shared" si="93"/>
        <v>1</v>
      </c>
      <c r="F104">
        <v>123.46</v>
      </c>
    </row>
    <row r="105" spans="1:6" x14ac:dyDescent="0.3">
      <c r="A105" s="21">
        <v>42309</v>
      </c>
      <c r="B105" s="27" t="str">
        <f t="shared" si="91"/>
        <v>11/2015</v>
      </c>
      <c r="C105" s="21">
        <v>42339</v>
      </c>
      <c r="D105" s="27" t="str">
        <f t="shared" si="92"/>
        <v>12/2015</v>
      </c>
      <c r="E105" s="28">
        <f t="shared" si="93"/>
        <v>12</v>
      </c>
      <c r="F105">
        <v>123.52</v>
      </c>
    </row>
    <row r="106" spans="1:6" x14ac:dyDescent="0.3">
      <c r="A106" s="21">
        <v>42278</v>
      </c>
      <c r="B106" s="27" t="str">
        <f t="shared" si="91"/>
        <v>10/2015</v>
      </c>
      <c r="C106" s="21">
        <v>42309</v>
      </c>
      <c r="D106" s="27" t="str">
        <f t="shared" si="92"/>
        <v>11/2015</v>
      </c>
      <c r="E106" s="28">
        <f t="shared" si="93"/>
        <v>11</v>
      </c>
      <c r="F106">
        <v>123.51</v>
      </c>
    </row>
    <row r="107" spans="1:6" x14ac:dyDescent="0.3">
      <c r="A107" s="21">
        <v>42248</v>
      </c>
      <c r="B107" s="27" t="str">
        <f t="shared" si="91"/>
        <v>9/2015</v>
      </c>
      <c r="C107" s="21">
        <v>42278</v>
      </c>
      <c r="D107" s="27" t="str">
        <f t="shared" si="92"/>
        <v>10/2015</v>
      </c>
      <c r="E107" s="28">
        <f t="shared" si="93"/>
        <v>10</v>
      </c>
      <c r="F107">
        <v>123</v>
      </c>
    </row>
    <row r="108" spans="1:6" x14ac:dyDescent="0.3">
      <c r="A108" s="21">
        <v>42217</v>
      </c>
      <c r="B108" s="27" t="str">
        <f t="shared" si="91"/>
        <v>8/2015</v>
      </c>
      <c r="C108" s="21">
        <v>42248</v>
      </c>
      <c r="D108" s="27" t="str">
        <f t="shared" si="92"/>
        <v>9/2015</v>
      </c>
      <c r="E108" s="28">
        <f t="shared" si="93"/>
        <v>9</v>
      </c>
      <c r="F108">
        <v>122.71</v>
      </c>
    </row>
    <row r="109" spans="1:6" x14ac:dyDescent="0.3">
      <c r="A109" s="21">
        <v>42186</v>
      </c>
      <c r="B109" s="27" t="str">
        <f t="shared" si="91"/>
        <v>7/2015</v>
      </c>
      <c r="C109" s="21">
        <v>42217</v>
      </c>
      <c r="D109" s="27" t="str">
        <f t="shared" si="92"/>
        <v>8/2015</v>
      </c>
      <c r="E109" s="28">
        <f t="shared" si="93"/>
        <v>8</v>
      </c>
      <c r="F109">
        <v>122.42</v>
      </c>
    </row>
    <row r="110" spans="1:6" x14ac:dyDescent="0.3">
      <c r="A110" s="21">
        <v>42156</v>
      </c>
      <c r="B110" s="27" t="str">
        <f t="shared" si="91"/>
        <v>6/2015</v>
      </c>
      <c r="C110" s="21">
        <v>42186</v>
      </c>
      <c r="D110" s="27" t="str">
        <f t="shared" si="92"/>
        <v>7/2015</v>
      </c>
      <c r="E110" s="28">
        <f t="shared" si="93"/>
        <v>7</v>
      </c>
      <c r="F110">
        <v>122.38</v>
      </c>
    </row>
    <row r="111" spans="1:6" x14ac:dyDescent="0.3">
      <c r="A111" s="21">
        <v>42125</v>
      </c>
      <c r="B111" s="27" t="str">
        <f t="shared" si="91"/>
        <v>5/2015</v>
      </c>
      <c r="C111" s="21">
        <v>42156</v>
      </c>
      <c r="D111" s="27" t="str">
        <f t="shared" si="92"/>
        <v>6/2015</v>
      </c>
      <c r="E111" s="28">
        <f t="shared" si="93"/>
        <v>6</v>
      </c>
      <c r="F111">
        <v>122.17</v>
      </c>
    </row>
    <row r="112" spans="1:6" x14ac:dyDescent="0.3">
      <c r="A112" s="21">
        <v>42095</v>
      </c>
      <c r="B112" s="27" t="str">
        <f t="shared" si="91"/>
        <v>4/2015</v>
      </c>
      <c r="C112" s="21">
        <v>42125</v>
      </c>
      <c r="D112" s="27" t="str">
        <f t="shared" si="92"/>
        <v>5/2015</v>
      </c>
      <c r="E112" s="28">
        <f t="shared" si="93"/>
        <v>5</v>
      </c>
      <c r="F112">
        <v>122.12</v>
      </c>
    </row>
    <row r="113" spans="1:6" x14ac:dyDescent="0.3">
      <c r="A113" s="21">
        <v>42064</v>
      </c>
      <c r="B113" s="27" t="str">
        <f t="shared" si="91"/>
        <v>3/2015</v>
      </c>
      <c r="C113" s="21">
        <v>42095</v>
      </c>
      <c r="D113" s="27" t="str">
        <f t="shared" si="92"/>
        <v>4/2015</v>
      </c>
      <c r="E113" s="28">
        <f t="shared" si="93"/>
        <v>4</v>
      </c>
      <c r="F113">
        <v>121.65</v>
      </c>
    </row>
    <row r="114" spans="1:6" x14ac:dyDescent="0.3">
      <c r="A114" s="21">
        <v>42036</v>
      </c>
      <c r="B114" s="27" t="str">
        <f t="shared" si="91"/>
        <v>2/2015</v>
      </c>
      <c r="C114" s="21">
        <v>42064</v>
      </c>
      <c r="D114" s="27" t="str">
        <f t="shared" si="92"/>
        <v>3/2015</v>
      </c>
      <c r="E114" s="28">
        <f t="shared" si="93"/>
        <v>3</v>
      </c>
      <c r="F114">
        <v>121.84</v>
      </c>
    </row>
    <row r="115" spans="1:6" x14ac:dyDescent="0.3">
      <c r="A115" s="21">
        <v>42005</v>
      </c>
      <c r="B115" s="27" t="str">
        <f t="shared" si="91"/>
        <v>1/2015</v>
      </c>
      <c r="C115" s="21">
        <v>42036</v>
      </c>
      <c r="D115" s="27" t="str">
        <f t="shared" si="92"/>
        <v>2/2015</v>
      </c>
      <c r="E115" s="28">
        <f t="shared" si="93"/>
        <v>2</v>
      </c>
      <c r="F115">
        <v>121.51</v>
      </c>
    </row>
    <row r="116" spans="1:6" x14ac:dyDescent="0.3">
      <c r="A116" s="21">
        <v>41974</v>
      </c>
      <c r="B116" s="27" t="str">
        <f t="shared" si="91"/>
        <v>12/2014</v>
      </c>
      <c r="C116" s="21">
        <v>42005</v>
      </c>
      <c r="D116" s="27" t="str">
        <f t="shared" si="92"/>
        <v>1/2015</v>
      </c>
      <c r="E116" s="28">
        <f t="shared" si="93"/>
        <v>1</v>
      </c>
      <c r="F116">
        <v>121.25</v>
      </c>
    </row>
    <row r="117" spans="1:6" x14ac:dyDescent="0.3">
      <c r="A117" s="21">
        <v>41944</v>
      </c>
      <c r="B117" s="27" t="str">
        <f t="shared" si="91"/>
        <v>11/2014</v>
      </c>
      <c r="C117" s="21">
        <v>41974</v>
      </c>
      <c r="D117" s="27" t="str">
        <f t="shared" si="92"/>
        <v>12/2014</v>
      </c>
      <c r="E117" s="28">
        <f t="shared" si="93"/>
        <v>12</v>
      </c>
      <c r="F117">
        <v>121.11</v>
      </c>
    </row>
    <row r="118" spans="1:6" x14ac:dyDescent="0.3">
      <c r="A118" s="21">
        <v>41913</v>
      </c>
      <c r="B118" s="27" t="str">
        <f t="shared" si="91"/>
        <v>10/2014</v>
      </c>
      <c r="C118" s="21">
        <v>41944</v>
      </c>
      <c r="D118" s="27" t="str">
        <f t="shared" si="92"/>
        <v>11/2014</v>
      </c>
      <c r="E118" s="28">
        <f t="shared" si="93"/>
        <v>11</v>
      </c>
      <c r="F118">
        <v>121.11</v>
      </c>
    </row>
    <row r="119" spans="1:6" x14ac:dyDescent="0.3">
      <c r="A119" s="21">
        <v>41883</v>
      </c>
      <c r="B119" s="27" t="str">
        <f t="shared" si="91"/>
        <v>9/2014</v>
      </c>
      <c r="C119" s="21">
        <v>41913</v>
      </c>
      <c r="D119" s="27" t="str">
        <f t="shared" si="92"/>
        <v>10/2014</v>
      </c>
      <c r="E119" s="28">
        <f t="shared" si="93"/>
        <v>10</v>
      </c>
      <c r="F119">
        <v>120.84</v>
      </c>
    </row>
    <row r="120" spans="1:6" x14ac:dyDescent="0.3">
      <c r="A120" s="21">
        <v>41852</v>
      </c>
      <c r="B120" s="27" t="str">
        <f t="shared" si="91"/>
        <v>8/2014</v>
      </c>
      <c r="C120" s="21">
        <v>41883</v>
      </c>
      <c r="D120" s="27" t="str">
        <f t="shared" si="92"/>
        <v>9/2014</v>
      </c>
      <c r="E120" s="28">
        <f t="shared" si="93"/>
        <v>9</v>
      </c>
      <c r="F120">
        <v>120.91</v>
      </c>
    </row>
    <row r="121" spans="1:6" x14ac:dyDescent="0.3">
      <c r="A121" s="21">
        <v>41821</v>
      </c>
      <c r="B121" s="27" t="str">
        <f t="shared" si="91"/>
        <v>7/2014</v>
      </c>
      <c r="C121" s="21">
        <v>41852</v>
      </c>
      <c r="D121" s="27" t="str">
        <f t="shared" si="92"/>
        <v>8/2014</v>
      </c>
      <c r="E121" s="28">
        <f t="shared" si="93"/>
        <v>8</v>
      </c>
      <c r="F121">
        <v>121.33</v>
      </c>
    </row>
    <row r="122" spans="1:6" x14ac:dyDescent="0.3">
      <c r="A122" s="21">
        <v>41791</v>
      </c>
      <c r="B122" s="27" t="str">
        <f t="shared" si="91"/>
        <v>6/2014</v>
      </c>
      <c r="C122" s="21">
        <v>41821</v>
      </c>
      <c r="D122" s="27" t="str">
        <f t="shared" si="92"/>
        <v>7/2014</v>
      </c>
      <c r="E122" s="28">
        <f t="shared" si="93"/>
        <v>7</v>
      </c>
      <c r="F122">
        <v>121.18</v>
      </c>
    </row>
    <row r="123" spans="1:6" x14ac:dyDescent="0.3">
      <c r="A123" s="21">
        <v>41760</v>
      </c>
      <c r="B123" s="27" t="str">
        <f t="shared" si="91"/>
        <v>5/2014</v>
      </c>
      <c r="C123" s="21">
        <v>41791</v>
      </c>
      <c r="D123" s="27" t="str">
        <f t="shared" si="92"/>
        <v>6/2014</v>
      </c>
      <c r="E123" s="28">
        <f t="shared" si="93"/>
        <v>6</v>
      </c>
      <c r="F123">
        <v>121.12</v>
      </c>
    </row>
    <row r="124" spans="1:6" x14ac:dyDescent="0.3">
      <c r="A124" s="21">
        <v>41730</v>
      </c>
      <c r="B124" s="27" t="str">
        <f t="shared" si="91"/>
        <v>4/2014</v>
      </c>
      <c r="C124" s="21">
        <v>41760</v>
      </c>
      <c r="D124" s="27" t="str">
        <f t="shared" si="92"/>
        <v>5/2014</v>
      </c>
      <c r="E124" s="28">
        <f t="shared" si="93"/>
        <v>5</v>
      </c>
      <c r="F124">
        <v>121.3</v>
      </c>
    </row>
    <row r="125" spans="1:6" x14ac:dyDescent="0.3">
      <c r="A125" s="21">
        <v>41699</v>
      </c>
      <c r="B125" s="27" t="str">
        <f t="shared" si="91"/>
        <v>3/2014</v>
      </c>
      <c r="C125" s="21">
        <v>41730</v>
      </c>
      <c r="D125" s="27" t="str">
        <f t="shared" si="92"/>
        <v>4/2014</v>
      </c>
      <c r="E125" s="28">
        <f t="shared" si="93"/>
        <v>4</v>
      </c>
      <c r="F125">
        <v>121.72</v>
      </c>
    </row>
    <row r="126" spans="1:6" x14ac:dyDescent="0.3">
      <c r="A126" s="21">
        <v>41671</v>
      </c>
      <c r="B126" s="27" t="str">
        <f t="shared" si="91"/>
        <v>2/2014</v>
      </c>
      <c r="C126" s="21">
        <v>41699</v>
      </c>
      <c r="D126" s="27" t="str">
        <f t="shared" si="92"/>
        <v>3/2014</v>
      </c>
      <c r="E126" s="28">
        <f t="shared" si="93"/>
        <v>3</v>
      </c>
      <c r="F126">
        <v>121.68</v>
      </c>
    </row>
    <row r="127" spans="1:6" x14ac:dyDescent="0.3">
      <c r="A127" s="21">
        <v>41640</v>
      </c>
      <c r="B127" s="27" t="str">
        <f t="shared" si="91"/>
        <v>1/2014</v>
      </c>
      <c r="C127" s="21">
        <v>41671</v>
      </c>
      <c r="D127" s="27" t="str">
        <f t="shared" si="92"/>
        <v>2/2014</v>
      </c>
      <c r="E127" s="28">
        <f t="shared" si="93"/>
        <v>2</v>
      </c>
      <c r="F127">
        <v>121.49</v>
      </c>
    </row>
    <row r="128" spans="1:6" x14ac:dyDescent="0.3">
      <c r="A128" s="21">
        <v>41609</v>
      </c>
      <c r="B128" s="27" t="str">
        <f t="shared" si="91"/>
        <v>12/2013</v>
      </c>
      <c r="C128" s="21">
        <v>41640</v>
      </c>
      <c r="D128" s="27" t="str">
        <f t="shared" si="92"/>
        <v>1/2014</v>
      </c>
      <c r="E128" s="28">
        <f t="shared" si="93"/>
        <v>1</v>
      </c>
      <c r="F128">
        <v>121.27</v>
      </c>
    </row>
    <row r="129" spans="1:6" x14ac:dyDescent="0.3">
      <c r="A129" s="21">
        <v>41579</v>
      </c>
      <c r="B129" s="27" t="str">
        <f t="shared" si="91"/>
        <v>11/2013</v>
      </c>
      <c r="C129" s="21">
        <v>41609</v>
      </c>
      <c r="D129" s="27" t="str">
        <f t="shared" si="92"/>
        <v>12/2013</v>
      </c>
      <c r="E129" s="28">
        <f t="shared" si="93"/>
        <v>12</v>
      </c>
      <c r="F129">
        <v>121.12</v>
      </c>
    </row>
    <row r="130" spans="1:6" x14ac:dyDescent="0.3">
      <c r="A130" s="21">
        <v>41548</v>
      </c>
      <c r="B130" s="27" t="str">
        <f t="shared" si="91"/>
        <v>10/2013</v>
      </c>
      <c r="C130" s="21">
        <v>41579</v>
      </c>
      <c r="D130" s="27" t="str">
        <f t="shared" si="92"/>
        <v>11/2013</v>
      </c>
      <c r="E130" s="28">
        <f t="shared" si="93"/>
        <v>11</v>
      </c>
      <c r="F130">
        <v>120.99</v>
      </c>
    </row>
    <row r="131" spans="1:6" x14ac:dyDescent="0.3">
      <c r="A131" s="21">
        <v>41518</v>
      </c>
      <c r="B131" s="27" t="str">
        <f t="shared" si="91"/>
        <v>9/2013</v>
      </c>
      <c r="C131" s="21">
        <v>41548</v>
      </c>
      <c r="D131" s="27" t="str">
        <f t="shared" si="92"/>
        <v>10/2013</v>
      </c>
      <c r="E131" s="28">
        <f t="shared" si="93"/>
        <v>10</v>
      </c>
      <c r="F131">
        <v>120.81</v>
      </c>
    </row>
    <row r="132" spans="1:6" x14ac:dyDescent="0.3">
      <c r="A132" s="21">
        <v>41487</v>
      </c>
      <c r="B132" s="27" t="str">
        <f t="shared" si="91"/>
        <v>8/2013</v>
      </c>
      <c r="C132" s="21">
        <v>41518</v>
      </c>
      <c r="D132" s="27" t="str">
        <f t="shared" ref="D132:D175" si="94">MONTH(C132)&amp;"/"&amp;YEAR(C132)</f>
        <v>9/2013</v>
      </c>
      <c r="E132" s="28">
        <f t="shared" ref="E132:E175" si="95">MONTH(C132)</f>
        <v>9</v>
      </c>
      <c r="F132">
        <v>120.89</v>
      </c>
    </row>
    <row r="133" spans="1:6" x14ac:dyDescent="0.3">
      <c r="A133" s="21">
        <v>41456</v>
      </c>
      <c r="B133" s="27" t="str">
        <f t="shared" ref="B133:B196" si="96">MONTH(A133)&amp;"/"&amp;YEAR(A133)</f>
        <v>7/2013</v>
      </c>
      <c r="C133" s="21">
        <v>41487</v>
      </c>
      <c r="D133" s="27" t="str">
        <f t="shared" si="94"/>
        <v>8/2013</v>
      </c>
      <c r="E133" s="28">
        <f t="shared" si="95"/>
        <v>8</v>
      </c>
      <c r="F133">
        <v>121.06</v>
      </c>
    </row>
    <row r="134" spans="1:6" x14ac:dyDescent="0.3">
      <c r="A134" s="21">
        <v>41426</v>
      </c>
      <c r="B134" s="27" t="str">
        <f t="shared" si="96"/>
        <v>6/2013</v>
      </c>
      <c r="C134" s="21">
        <v>41456</v>
      </c>
      <c r="D134" s="27" t="str">
        <f t="shared" si="94"/>
        <v>7/2013</v>
      </c>
      <c r="E134" s="28">
        <f t="shared" si="95"/>
        <v>7</v>
      </c>
      <c r="F134">
        <v>121.01</v>
      </c>
    </row>
    <row r="135" spans="1:6" x14ac:dyDescent="0.3">
      <c r="A135" s="21">
        <v>41395</v>
      </c>
      <c r="B135" s="27" t="str">
        <f t="shared" si="96"/>
        <v>5/2013</v>
      </c>
      <c r="C135" s="21">
        <v>41426</v>
      </c>
      <c r="D135" s="27" t="str">
        <f t="shared" si="94"/>
        <v>6/2013</v>
      </c>
      <c r="E135" s="28">
        <f t="shared" si="95"/>
        <v>6</v>
      </c>
      <c r="F135">
        <v>120.81</v>
      </c>
    </row>
    <row r="136" spans="1:6" x14ac:dyDescent="0.3">
      <c r="A136" s="21">
        <v>41365</v>
      </c>
      <c r="B136" s="27" t="str">
        <f t="shared" si="96"/>
        <v>4/2013</v>
      </c>
      <c r="C136" s="21">
        <v>41395</v>
      </c>
      <c r="D136" s="27" t="str">
        <f t="shared" si="94"/>
        <v>5/2013</v>
      </c>
      <c r="E136" s="28">
        <f t="shared" si="95"/>
        <v>5</v>
      </c>
      <c r="F136">
        <v>120.49</v>
      </c>
    </row>
    <row r="137" spans="1:6" x14ac:dyDescent="0.3">
      <c r="A137" s="21">
        <v>41334</v>
      </c>
      <c r="B137" s="27" t="str">
        <f t="shared" si="96"/>
        <v>3/2013</v>
      </c>
      <c r="C137" s="21">
        <v>41365</v>
      </c>
      <c r="D137" s="27" t="str">
        <f t="shared" si="94"/>
        <v>4/2013</v>
      </c>
      <c r="E137" s="28">
        <f t="shared" si="95"/>
        <v>4</v>
      </c>
      <c r="F137">
        <v>120.5</v>
      </c>
    </row>
    <row r="138" spans="1:6" x14ac:dyDescent="0.3">
      <c r="A138" s="21">
        <v>41306</v>
      </c>
      <c r="B138" s="27" t="str">
        <f t="shared" si="96"/>
        <v>2/2013</v>
      </c>
      <c r="C138" s="21">
        <v>41334</v>
      </c>
      <c r="D138" s="27" t="str">
        <f t="shared" si="94"/>
        <v>3/2013</v>
      </c>
      <c r="E138" s="28">
        <f t="shared" si="95"/>
        <v>3</v>
      </c>
      <c r="F138">
        <v>120.27</v>
      </c>
    </row>
    <row r="139" spans="1:6" x14ac:dyDescent="0.3">
      <c r="A139" s="21">
        <v>41275</v>
      </c>
      <c r="B139" s="27" t="str">
        <f t="shared" si="96"/>
        <v>1/2013</v>
      </c>
      <c r="C139" s="21">
        <v>41306</v>
      </c>
      <c r="D139" s="27" t="str">
        <f t="shared" si="94"/>
        <v>2/2013</v>
      </c>
      <c r="E139" s="28">
        <f t="shared" si="95"/>
        <v>2</v>
      </c>
      <c r="F139">
        <v>120</v>
      </c>
    </row>
    <row r="140" spans="1:6" x14ac:dyDescent="0.3">
      <c r="A140" s="21">
        <v>41244</v>
      </c>
      <c r="B140" s="25" t="str">
        <f t="shared" si="96"/>
        <v>12/2012</v>
      </c>
      <c r="C140" s="21">
        <v>41275</v>
      </c>
      <c r="D140" s="27" t="str">
        <f t="shared" si="94"/>
        <v>1/2013</v>
      </c>
      <c r="E140" s="28">
        <f t="shared" si="95"/>
        <v>1</v>
      </c>
      <c r="F140">
        <v>120.06</v>
      </c>
    </row>
    <row r="141" spans="1:6" x14ac:dyDescent="0.3">
      <c r="A141" s="21">
        <v>41214</v>
      </c>
      <c r="B141" s="25" t="str">
        <f t="shared" si="96"/>
        <v>11/2012</v>
      </c>
      <c r="C141" s="21">
        <v>41244</v>
      </c>
      <c r="D141" s="27" t="str">
        <f t="shared" si="94"/>
        <v>12/2012</v>
      </c>
      <c r="E141" s="28">
        <f t="shared" si="95"/>
        <v>12</v>
      </c>
      <c r="F141">
        <v>119.95</v>
      </c>
    </row>
    <row r="142" spans="1:6" x14ac:dyDescent="0.3">
      <c r="A142" s="21">
        <v>41183</v>
      </c>
      <c r="B142" s="25" t="str">
        <f t="shared" si="96"/>
        <v>10/2012</v>
      </c>
      <c r="C142" s="21">
        <v>41214</v>
      </c>
      <c r="D142" s="27" t="str">
        <f t="shared" si="94"/>
        <v>11/2012</v>
      </c>
      <c r="E142" s="28">
        <f t="shared" si="95"/>
        <v>11</v>
      </c>
      <c r="F142">
        <v>119.87</v>
      </c>
    </row>
    <row r="143" spans="1:6" x14ac:dyDescent="0.3">
      <c r="A143" s="21">
        <v>41153</v>
      </c>
      <c r="B143" s="25" t="str">
        <f t="shared" si="96"/>
        <v>9/2012</v>
      </c>
      <c r="C143" s="21">
        <v>41183</v>
      </c>
      <c r="D143" s="27" t="str">
        <f t="shared" si="94"/>
        <v>10/2012</v>
      </c>
      <c r="E143" s="28">
        <f t="shared" si="95"/>
        <v>10</v>
      </c>
      <c r="F143">
        <v>119.52</v>
      </c>
    </row>
    <row r="144" spans="1:6" x14ac:dyDescent="0.3">
      <c r="A144" s="21">
        <v>41122</v>
      </c>
      <c r="B144" s="25" t="str">
        <f t="shared" si="96"/>
        <v>8/2012</v>
      </c>
      <c r="C144" s="21">
        <v>41153</v>
      </c>
      <c r="D144" s="27" t="str">
        <f t="shared" si="94"/>
        <v>9/2012</v>
      </c>
      <c r="E144" s="28">
        <f t="shared" si="95"/>
        <v>9</v>
      </c>
      <c r="F144">
        <v>119.47</v>
      </c>
    </row>
    <row r="145" spans="1:6" x14ac:dyDescent="0.3">
      <c r="A145" s="21">
        <v>41091</v>
      </c>
      <c r="B145" s="25" t="str">
        <f t="shared" si="96"/>
        <v>7/2012</v>
      </c>
      <c r="C145" s="21">
        <v>41122</v>
      </c>
      <c r="D145" s="27" t="str">
        <f t="shared" si="94"/>
        <v>8/2012</v>
      </c>
      <c r="E145" s="28">
        <f t="shared" si="95"/>
        <v>8</v>
      </c>
      <c r="F145">
        <v>119.21</v>
      </c>
    </row>
    <row r="146" spans="1:6" x14ac:dyDescent="0.3">
      <c r="A146" s="21">
        <v>41061</v>
      </c>
      <c r="B146" s="25" t="str">
        <f t="shared" si="96"/>
        <v>6/2012</v>
      </c>
      <c r="C146" s="21">
        <v>41091</v>
      </c>
      <c r="D146" s="27" t="str">
        <f t="shared" si="94"/>
        <v>7/2012</v>
      </c>
      <c r="E146" s="28">
        <f t="shared" si="95"/>
        <v>7</v>
      </c>
      <c r="F146">
        <v>119</v>
      </c>
    </row>
    <row r="147" spans="1:6" x14ac:dyDescent="0.3">
      <c r="A147" s="21">
        <v>41030</v>
      </c>
      <c r="B147" s="25" t="str">
        <f t="shared" si="96"/>
        <v>5/2012</v>
      </c>
      <c r="C147" s="21">
        <v>41061</v>
      </c>
      <c r="D147" s="27" t="str">
        <f t="shared" si="94"/>
        <v>6/2012</v>
      </c>
      <c r="E147" s="28">
        <f t="shared" si="95"/>
        <v>6</v>
      </c>
      <c r="F147">
        <v>119.15</v>
      </c>
    </row>
    <row r="148" spans="1:6" x14ac:dyDescent="0.3">
      <c r="A148" s="21">
        <v>41000</v>
      </c>
      <c r="B148" s="25" t="str">
        <f t="shared" si="96"/>
        <v>4/2012</v>
      </c>
      <c r="C148" s="21">
        <v>41030</v>
      </c>
      <c r="D148" s="27" t="str">
        <f t="shared" si="94"/>
        <v>5/2012</v>
      </c>
      <c r="E148" s="28">
        <f t="shared" si="95"/>
        <v>5</v>
      </c>
      <c r="F148">
        <v>118.99</v>
      </c>
    </row>
    <row r="149" spans="1:6" x14ac:dyDescent="0.3">
      <c r="A149" s="21">
        <v>40969</v>
      </c>
      <c r="B149" s="25" t="str">
        <f t="shared" si="96"/>
        <v>3/2012</v>
      </c>
      <c r="C149" s="21">
        <v>41000</v>
      </c>
      <c r="D149" s="27" t="str">
        <f t="shared" si="94"/>
        <v>4/2012</v>
      </c>
      <c r="E149" s="28">
        <f t="shared" si="95"/>
        <v>4</v>
      </c>
      <c r="F149">
        <v>119.01</v>
      </c>
    </row>
    <row r="150" spans="1:6" x14ac:dyDescent="0.3">
      <c r="A150" s="21">
        <v>40940</v>
      </c>
      <c r="B150" s="25" t="str">
        <f t="shared" si="96"/>
        <v>2/2012</v>
      </c>
      <c r="C150" s="21">
        <v>40969</v>
      </c>
      <c r="D150" s="27" t="str">
        <f t="shared" si="94"/>
        <v>3/2012</v>
      </c>
      <c r="E150" s="28">
        <f t="shared" si="95"/>
        <v>3</v>
      </c>
      <c r="F150">
        <v>118.97</v>
      </c>
    </row>
    <row r="151" spans="1:6" x14ac:dyDescent="0.3">
      <c r="A151" s="21">
        <v>40909</v>
      </c>
      <c r="B151" s="25" t="str">
        <f t="shared" si="96"/>
        <v>1/2012</v>
      </c>
      <c r="C151" s="21">
        <v>40940</v>
      </c>
      <c r="D151" s="27" t="str">
        <f t="shared" si="94"/>
        <v>2/2012</v>
      </c>
      <c r="E151" s="28">
        <f t="shared" si="95"/>
        <v>2</v>
      </c>
      <c r="F151">
        <v>118.25</v>
      </c>
    </row>
    <row r="152" spans="1:6" x14ac:dyDescent="0.3">
      <c r="A152" s="21">
        <v>40878</v>
      </c>
      <c r="B152" s="25" t="str">
        <f t="shared" si="96"/>
        <v>12/2011</v>
      </c>
      <c r="C152" s="21">
        <v>40909</v>
      </c>
      <c r="D152" s="27" t="str">
        <f t="shared" si="94"/>
        <v>1/2012</v>
      </c>
      <c r="E152" s="28">
        <f t="shared" si="95"/>
        <v>1</v>
      </c>
      <c r="F152">
        <v>117.52</v>
      </c>
    </row>
    <row r="153" spans="1:6" x14ac:dyDescent="0.3">
      <c r="A153" s="21">
        <v>40848</v>
      </c>
      <c r="B153" s="25" t="str">
        <f t="shared" si="96"/>
        <v>11/2011</v>
      </c>
      <c r="C153" s="21">
        <v>40878</v>
      </c>
      <c r="D153" s="27" t="str">
        <f t="shared" si="94"/>
        <v>12/2011</v>
      </c>
      <c r="E153" s="28">
        <f t="shared" si="95"/>
        <v>12</v>
      </c>
      <c r="F153">
        <v>117.4</v>
      </c>
    </row>
    <row r="154" spans="1:6" x14ac:dyDescent="0.3">
      <c r="A154" s="21">
        <v>40817</v>
      </c>
      <c r="B154" s="25" t="str">
        <f t="shared" si="96"/>
        <v>10/2011</v>
      </c>
      <c r="C154" s="21">
        <v>40848</v>
      </c>
      <c r="D154" s="27" t="str">
        <f t="shared" si="94"/>
        <v>11/2011</v>
      </c>
      <c r="E154" s="28">
        <f t="shared" si="95"/>
        <v>11</v>
      </c>
      <c r="F154">
        <v>116.96</v>
      </c>
    </row>
    <row r="155" spans="1:6" x14ac:dyDescent="0.3">
      <c r="A155" s="21">
        <v>40787</v>
      </c>
      <c r="B155" s="25" t="str">
        <f t="shared" si="96"/>
        <v>9/2011</v>
      </c>
      <c r="C155" s="21">
        <v>40817</v>
      </c>
      <c r="D155" s="27" t="str">
        <f t="shared" si="94"/>
        <v>10/2011</v>
      </c>
      <c r="E155" s="28">
        <f t="shared" si="95"/>
        <v>10</v>
      </c>
      <c r="F155">
        <v>116.73</v>
      </c>
    </row>
    <row r="156" spans="1:6" x14ac:dyDescent="0.3">
      <c r="A156" s="21">
        <v>40756</v>
      </c>
      <c r="B156" s="25" t="str">
        <f t="shared" si="96"/>
        <v>8/2011</v>
      </c>
      <c r="C156" s="21">
        <v>40787</v>
      </c>
      <c r="D156" s="27" t="str">
        <f t="shared" si="94"/>
        <v>9/2011</v>
      </c>
      <c r="E156" s="28">
        <f t="shared" si="95"/>
        <v>9</v>
      </c>
      <c r="F156">
        <v>116.49</v>
      </c>
    </row>
    <row r="157" spans="1:6" x14ac:dyDescent="0.3">
      <c r="A157" s="21">
        <v>40725</v>
      </c>
      <c r="B157" s="25" t="str">
        <f t="shared" si="96"/>
        <v>7/2011</v>
      </c>
      <c r="C157" s="21">
        <v>40756</v>
      </c>
      <c r="D157" s="27" t="str">
        <f t="shared" si="94"/>
        <v>8/2011</v>
      </c>
      <c r="E157" s="28">
        <f t="shared" si="95"/>
        <v>8</v>
      </c>
      <c r="F157">
        <v>116.61</v>
      </c>
    </row>
    <row r="158" spans="1:6" x14ac:dyDescent="0.3">
      <c r="A158" s="21">
        <v>40695</v>
      </c>
      <c r="B158" s="25" t="str">
        <f t="shared" si="96"/>
        <v>6/2011</v>
      </c>
      <c r="C158" s="21">
        <v>40725</v>
      </c>
      <c r="D158" s="27" t="str">
        <f t="shared" si="94"/>
        <v>7/2011</v>
      </c>
      <c r="E158" s="28">
        <f t="shared" si="95"/>
        <v>7</v>
      </c>
      <c r="F158">
        <v>116.43</v>
      </c>
    </row>
    <row r="159" spans="1:6" x14ac:dyDescent="0.3">
      <c r="A159" s="21">
        <v>40664</v>
      </c>
      <c r="B159" s="25" t="str">
        <f t="shared" si="96"/>
        <v>5/2011</v>
      </c>
      <c r="C159" s="21">
        <v>40695</v>
      </c>
      <c r="D159" s="27" t="str">
        <f t="shared" si="94"/>
        <v>6/2011</v>
      </c>
      <c r="E159" s="28">
        <f t="shared" si="95"/>
        <v>6</v>
      </c>
      <c r="F159">
        <v>115.98</v>
      </c>
    </row>
    <row r="160" spans="1:6" x14ac:dyDescent="0.3">
      <c r="A160" s="21">
        <v>40634</v>
      </c>
      <c r="B160" s="25" t="str">
        <f t="shared" si="96"/>
        <v>4/2011</v>
      </c>
      <c r="C160" s="21">
        <v>40664</v>
      </c>
      <c r="D160" s="27" t="str">
        <f t="shared" si="94"/>
        <v>5/2011</v>
      </c>
      <c r="E160" s="28">
        <f t="shared" si="95"/>
        <v>5</v>
      </c>
      <c r="F160">
        <v>115.57</v>
      </c>
    </row>
    <row r="161" spans="1:6" x14ac:dyDescent="0.3">
      <c r="A161" s="21">
        <v>40603</v>
      </c>
      <c r="B161" s="25" t="str">
        <f t="shared" si="96"/>
        <v>3/2011</v>
      </c>
      <c r="C161" s="21">
        <v>40634</v>
      </c>
      <c r="D161" s="27" t="str">
        <f t="shared" si="94"/>
        <v>4/2011</v>
      </c>
      <c r="E161" s="28">
        <f t="shared" si="95"/>
        <v>4</v>
      </c>
      <c r="F161">
        <v>115.39</v>
      </c>
    </row>
    <row r="162" spans="1:6" x14ac:dyDescent="0.3">
      <c r="A162" s="21">
        <v>40575</v>
      </c>
      <c r="B162" s="25" t="str">
        <f t="shared" si="96"/>
        <v>2/2011</v>
      </c>
      <c r="C162" s="21">
        <v>40603</v>
      </c>
      <c r="D162" s="27" t="str">
        <f t="shared" si="94"/>
        <v>3/2011</v>
      </c>
      <c r="E162" s="28">
        <f t="shared" si="95"/>
        <v>3</v>
      </c>
      <c r="F162">
        <v>115.05</v>
      </c>
    </row>
    <row r="163" spans="1:6" x14ac:dyDescent="0.3">
      <c r="A163" s="21">
        <v>40544</v>
      </c>
      <c r="B163" s="25" t="str">
        <f t="shared" si="96"/>
        <v>1/2011</v>
      </c>
      <c r="C163" s="21">
        <v>40575</v>
      </c>
      <c r="D163" s="27" t="str">
        <f t="shared" si="94"/>
        <v>2/2011</v>
      </c>
      <c r="E163" s="28">
        <f t="shared" si="95"/>
        <v>2</v>
      </c>
      <c r="F163">
        <v>114.38</v>
      </c>
    </row>
    <row r="164" spans="1:6" x14ac:dyDescent="0.3">
      <c r="A164" s="21">
        <v>40513</v>
      </c>
      <c r="B164" s="25" t="str">
        <f t="shared" si="96"/>
        <v>12/2010</v>
      </c>
      <c r="C164" s="21">
        <v>40544</v>
      </c>
      <c r="D164" s="27" t="str">
        <f t="shared" si="94"/>
        <v>1/2011</v>
      </c>
      <c r="E164" s="28">
        <f t="shared" si="95"/>
        <v>1</v>
      </c>
      <c r="F164">
        <v>113.84</v>
      </c>
    </row>
    <row r="165" spans="1:6" x14ac:dyDescent="0.3">
      <c r="A165" s="21">
        <v>40483</v>
      </c>
      <c r="B165" s="25" t="str">
        <f t="shared" si="96"/>
        <v>11/2010</v>
      </c>
      <c r="C165" s="21">
        <v>40513</v>
      </c>
      <c r="D165" s="27" t="str">
        <f t="shared" si="94"/>
        <v>12/2010</v>
      </c>
      <c r="E165" s="28">
        <f t="shared" si="95"/>
        <v>12</v>
      </c>
      <c r="F165">
        <v>113.55</v>
      </c>
    </row>
    <row r="166" spans="1:6" x14ac:dyDescent="0.3">
      <c r="A166" s="21">
        <v>40452</v>
      </c>
      <c r="B166" s="25" t="str">
        <f t="shared" si="96"/>
        <v>10/2010</v>
      </c>
      <c r="C166" s="21">
        <v>40483</v>
      </c>
      <c r="D166" s="27" t="str">
        <f t="shared" si="94"/>
        <v>11/2010</v>
      </c>
      <c r="E166" s="28">
        <f t="shared" si="95"/>
        <v>11</v>
      </c>
      <c r="F166">
        <v>113.46</v>
      </c>
    </row>
    <row r="167" spans="1:6" x14ac:dyDescent="0.3">
      <c r="A167" s="21">
        <v>40422</v>
      </c>
      <c r="B167" s="25" t="str">
        <f t="shared" si="96"/>
        <v>9/2010</v>
      </c>
      <c r="C167" s="21">
        <v>40452</v>
      </c>
      <c r="D167" s="27" t="str">
        <f t="shared" si="94"/>
        <v>10/2010</v>
      </c>
      <c r="E167" s="28">
        <f t="shared" si="95"/>
        <v>10</v>
      </c>
      <c r="F167">
        <v>113.29</v>
      </c>
    </row>
    <row r="168" spans="1:6" x14ac:dyDescent="0.3">
      <c r="A168" s="21">
        <v>40391</v>
      </c>
      <c r="B168" s="25" t="str">
        <f t="shared" si="96"/>
        <v>8/2010</v>
      </c>
      <c r="C168" s="21">
        <v>40422</v>
      </c>
      <c r="D168" s="27" t="str">
        <f t="shared" si="94"/>
        <v>9/2010</v>
      </c>
      <c r="E168" s="28">
        <f t="shared" si="95"/>
        <v>9</v>
      </c>
      <c r="F168">
        <v>112.94</v>
      </c>
    </row>
    <row r="169" spans="1:6" x14ac:dyDescent="0.3">
      <c r="A169" s="21">
        <v>40360</v>
      </c>
      <c r="B169" s="25" t="str">
        <f t="shared" si="96"/>
        <v>7/2010</v>
      </c>
      <c r="C169" s="21">
        <v>40391</v>
      </c>
      <c r="D169" s="27" t="str">
        <f t="shared" si="94"/>
        <v>8/2010</v>
      </c>
      <c r="E169" s="28">
        <f t="shared" si="95"/>
        <v>8</v>
      </c>
      <c r="F169">
        <v>112.86</v>
      </c>
    </row>
    <row r="170" spans="1:6" x14ac:dyDescent="0.3">
      <c r="A170" s="21">
        <v>40330</v>
      </c>
      <c r="B170" s="25" t="str">
        <f t="shared" si="96"/>
        <v>6/2010</v>
      </c>
      <c r="C170" s="21">
        <v>40360</v>
      </c>
      <c r="D170" s="27" t="str">
        <f t="shared" si="94"/>
        <v>7/2010</v>
      </c>
      <c r="E170" s="28">
        <f t="shared" si="95"/>
        <v>7</v>
      </c>
      <c r="F170">
        <v>112.74</v>
      </c>
    </row>
    <row r="171" spans="1:6" x14ac:dyDescent="0.3">
      <c r="A171" s="21">
        <v>40299</v>
      </c>
      <c r="B171" s="25" t="str">
        <f t="shared" si="96"/>
        <v>5/2010</v>
      </c>
      <c r="C171" s="21">
        <v>40330</v>
      </c>
      <c r="D171" s="27" t="str">
        <f t="shared" si="94"/>
        <v>6/2010</v>
      </c>
      <c r="E171" s="28">
        <f t="shared" si="95"/>
        <v>6</v>
      </c>
      <c r="F171">
        <v>112.72</v>
      </c>
    </row>
    <row r="172" spans="1:6" x14ac:dyDescent="0.3">
      <c r="A172" s="21">
        <v>40269</v>
      </c>
      <c r="B172" s="25" t="str">
        <f t="shared" si="96"/>
        <v>4/2010</v>
      </c>
      <c r="C172" s="21">
        <v>40299</v>
      </c>
      <c r="D172" s="27" t="str">
        <f t="shared" si="94"/>
        <v>5/2010</v>
      </c>
      <c r="E172" s="28">
        <f t="shared" si="95"/>
        <v>5</v>
      </c>
      <c r="F172">
        <v>112.34</v>
      </c>
    </row>
    <row r="173" spans="1:6" x14ac:dyDescent="0.3">
      <c r="A173" s="21">
        <v>40238</v>
      </c>
      <c r="B173" s="25" t="str">
        <f t="shared" si="96"/>
        <v>3/2010</v>
      </c>
      <c r="C173" s="21">
        <v>40269</v>
      </c>
      <c r="D173" s="27" t="str">
        <f t="shared" si="94"/>
        <v>4/2010</v>
      </c>
      <c r="E173" s="28">
        <f t="shared" si="95"/>
        <v>4</v>
      </c>
      <c r="F173">
        <v>112.11</v>
      </c>
    </row>
    <row r="174" spans="1:6" x14ac:dyDescent="0.3">
      <c r="A174" s="21">
        <v>40210</v>
      </c>
      <c r="B174" s="25" t="str">
        <f t="shared" si="96"/>
        <v>2/2010</v>
      </c>
      <c r="C174" s="21">
        <v>40238</v>
      </c>
      <c r="D174" s="27" t="str">
        <f t="shared" si="94"/>
        <v>3/2010</v>
      </c>
      <c r="E174" s="28">
        <f t="shared" si="95"/>
        <v>3</v>
      </c>
      <c r="F174">
        <v>111.9</v>
      </c>
    </row>
    <row r="175" spans="1:6" x14ac:dyDescent="0.3">
      <c r="A175" s="21">
        <v>40179</v>
      </c>
      <c r="B175" s="25" t="str">
        <f t="shared" si="96"/>
        <v>1/2010</v>
      </c>
      <c r="C175" s="21">
        <v>40210</v>
      </c>
      <c r="D175" s="27" t="str">
        <f t="shared" si="94"/>
        <v>2/2010</v>
      </c>
      <c r="E175" s="28">
        <f t="shared" si="95"/>
        <v>2</v>
      </c>
      <c r="F175">
        <v>111.36</v>
      </c>
    </row>
    <row r="176" spans="1:6" x14ac:dyDescent="0.3">
      <c r="A176" s="21">
        <v>40148</v>
      </c>
      <c r="B176" s="25" t="str">
        <f t="shared" si="96"/>
        <v>12/2009</v>
      </c>
      <c r="C176" s="21">
        <v>40179</v>
      </c>
      <c r="D176" s="27" t="str">
        <f t="shared" ref="D176" si="97">MONTH(C176)&amp;"/"&amp;YEAR(C176)</f>
        <v>1/2010</v>
      </c>
      <c r="E176" s="28">
        <f t="shared" ref="E176" si="98">MONTH(C176)</f>
        <v>1</v>
      </c>
      <c r="F176">
        <v>110.96</v>
      </c>
    </row>
    <row r="177" spans="1:6" x14ac:dyDescent="0.3">
      <c r="A177" s="21">
        <v>40118</v>
      </c>
      <c r="B177" s="25" t="str">
        <f t="shared" si="96"/>
        <v>11/2009</v>
      </c>
      <c r="C177" s="21">
        <v>40148</v>
      </c>
      <c r="D177" s="27" t="str">
        <f t="shared" ref="D177:D214" si="99">MONTH(C177)&amp;"/"&amp;YEAR(C177)</f>
        <v>12/2009</v>
      </c>
      <c r="E177" s="28">
        <f t="shared" ref="E177:E214" si="100">MONTH(C177)</f>
        <v>12</v>
      </c>
      <c r="F177">
        <v>110.75</v>
      </c>
    </row>
    <row r="178" spans="1:6" x14ac:dyDescent="0.3">
      <c r="A178" s="21">
        <v>40087</v>
      </c>
      <c r="B178" s="25" t="str">
        <f t="shared" si="96"/>
        <v>10/2009</v>
      </c>
      <c r="C178" s="21">
        <v>40118</v>
      </c>
      <c r="D178" s="27" t="str">
        <f t="shared" si="99"/>
        <v>11/2009</v>
      </c>
      <c r="E178" s="28">
        <f t="shared" si="100"/>
        <v>11</v>
      </c>
      <c r="F178">
        <v>110.64</v>
      </c>
    </row>
    <row r="179" spans="1:6" x14ac:dyDescent="0.3">
      <c r="A179" s="21">
        <v>40057</v>
      </c>
      <c r="B179" s="25" t="str">
        <f t="shared" si="96"/>
        <v>9/2009</v>
      </c>
      <c r="C179" s="21">
        <v>40087</v>
      </c>
      <c r="D179" s="27" t="str">
        <f t="shared" si="99"/>
        <v>10/2009</v>
      </c>
      <c r="E179" s="28">
        <f t="shared" si="100"/>
        <v>10</v>
      </c>
      <c r="F179">
        <v>110.46</v>
      </c>
    </row>
    <row r="180" spans="1:6" x14ac:dyDescent="0.3">
      <c r="A180" s="21">
        <v>40026</v>
      </c>
      <c r="B180" s="25" t="str">
        <f t="shared" si="96"/>
        <v>8/2009</v>
      </c>
      <c r="C180" s="21">
        <v>40057</v>
      </c>
      <c r="D180" s="27" t="str">
        <f t="shared" si="99"/>
        <v>9/2009</v>
      </c>
      <c r="E180" s="28">
        <f t="shared" si="100"/>
        <v>9</v>
      </c>
      <c r="F180">
        <v>110.66</v>
      </c>
    </row>
    <row r="181" spans="1:6" x14ac:dyDescent="0.3">
      <c r="A181" s="21">
        <v>39995</v>
      </c>
      <c r="B181" s="25" t="str">
        <f t="shared" si="96"/>
        <v>7/2009</v>
      </c>
      <c r="C181" s="21">
        <v>40026</v>
      </c>
      <c r="D181" s="27" t="str">
        <f t="shared" si="99"/>
        <v>8/2009</v>
      </c>
      <c r="E181" s="28">
        <f t="shared" si="100"/>
        <v>8</v>
      </c>
      <c r="F181">
        <v>110.48</v>
      </c>
    </row>
    <row r="182" spans="1:6" x14ac:dyDescent="0.3">
      <c r="A182" s="21">
        <v>39965</v>
      </c>
      <c r="B182" s="25" t="str">
        <f t="shared" si="96"/>
        <v>6/2009</v>
      </c>
      <c r="C182" s="21">
        <v>39995</v>
      </c>
      <c r="D182" s="27" t="str">
        <f t="shared" si="99"/>
        <v>7/2009</v>
      </c>
      <c r="E182" s="28">
        <f t="shared" si="100"/>
        <v>7</v>
      </c>
      <c r="F182">
        <v>110.5</v>
      </c>
    </row>
    <row r="183" spans="1:6" x14ac:dyDescent="0.3">
      <c r="A183" s="21">
        <v>39934</v>
      </c>
      <c r="B183" s="25" t="str">
        <f t="shared" si="96"/>
        <v>5/2009</v>
      </c>
      <c r="C183" s="21">
        <v>39965</v>
      </c>
      <c r="D183" s="27" t="str">
        <f t="shared" si="99"/>
        <v>6/2009</v>
      </c>
      <c r="E183" s="28">
        <f t="shared" si="100"/>
        <v>6</v>
      </c>
      <c r="F183">
        <v>110.96</v>
      </c>
    </row>
    <row r="184" spans="1:6" x14ac:dyDescent="0.3">
      <c r="A184" s="21">
        <v>39904</v>
      </c>
      <c r="B184" s="25" t="str">
        <f t="shared" si="96"/>
        <v>4/2009</v>
      </c>
      <c r="C184" s="21">
        <v>39934</v>
      </c>
      <c r="D184" s="27" t="str">
        <f t="shared" si="99"/>
        <v>5/2009</v>
      </c>
      <c r="E184" s="28">
        <f t="shared" si="100"/>
        <v>5</v>
      </c>
      <c r="F184">
        <v>111.17</v>
      </c>
    </row>
    <row r="185" spans="1:6" x14ac:dyDescent="0.3">
      <c r="A185" s="21">
        <v>39873</v>
      </c>
      <c r="B185" s="25" t="str">
        <f t="shared" si="96"/>
        <v>3/2009</v>
      </c>
      <c r="C185" s="21">
        <v>39904</v>
      </c>
      <c r="D185" s="27" t="str">
        <f t="shared" si="99"/>
        <v>4/2009</v>
      </c>
      <c r="E185" s="28">
        <f t="shared" si="100"/>
        <v>4</v>
      </c>
      <c r="F185">
        <v>111.07</v>
      </c>
    </row>
    <row r="186" spans="1:6" x14ac:dyDescent="0.3">
      <c r="A186" s="21">
        <v>39845</v>
      </c>
      <c r="B186" s="25" t="str">
        <f t="shared" si="96"/>
        <v>2/2009</v>
      </c>
      <c r="C186" s="21">
        <v>39873</v>
      </c>
      <c r="D186" s="27" t="str">
        <f t="shared" si="99"/>
        <v>3/2009</v>
      </c>
      <c r="E186" s="28">
        <f t="shared" si="100"/>
        <v>3</v>
      </c>
      <c r="F186">
        <v>111.75</v>
      </c>
    </row>
    <row r="187" spans="1:6" x14ac:dyDescent="0.3">
      <c r="A187" s="21">
        <v>39814</v>
      </c>
      <c r="B187" s="25" t="str">
        <f t="shared" si="96"/>
        <v>1/2009</v>
      </c>
      <c r="C187" s="21">
        <v>39845</v>
      </c>
      <c r="D187" s="27" t="str">
        <f t="shared" si="99"/>
        <v>2/2009</v>
      </c>
      <c r="E187" s="28">
        <f t="shared" si="100"/>
        <v>2</v>
      </c>
      <c r="F187">
        <v>111.45</v>
      </c>
    </row>
    <row r="188" spans="1:6" x14ac:dyDescent="0.3">
      <c r="A188" s="21">
        <v>39783</v>
      </c>
      <c r="B188" s="25" t="str">
        <f t="shared" si="96"/>
        <v>12/2008</v>
      </c>
      <c r="C188" s="21">
        <v>39814</v>
      </c>
      <c r="D188" s="27" t="str">
        <f t="shared" si="99"/>
        <v>1/2009</v>
      </c>
      <c r="E188" s="28">
        <f t="shared" si="100"/>
        <v>1</v>
      </c>
      <c r="F188">
        <v>111.24</v>
      </c>
    </row>
    <row r="189" spans="1:6" x14ac:dyDescent="0.3">
      <c r="A189" s="21">
        <v>39753</v>
      </c>
      <c r="B189" s="25" t="str">
        <f t="shared" si="96"/>
        <v>11/2008</v>
      </c>
      <c r="C189" s="21">
        <v>39783</v>
      </c>
      <c r="D189" s="27" t="str">
        <f t="shared" si="99"/>
        <v>12/2008</v>
      </c>
      <c r="E189" s="28">
        <f t="shared" si="100"/>
        <v>12</v>
      </c>
      <c r="F189">
        <v>111.09</v>
      </c>
    </row>
    <row r="190" spans="1:6" x14ac:dyDescent="0.3">
      <c r="A190" s="21">
        <v>39722</v>
      </c>
      <c r="B190" s="25" t="str">
        <f t="shared" si="96"/>
        <v>10/2008</v>
      </c>
      <c r="C190" s="21">
        <v>39753</v>
      </c>
      <c r="D190" s="27" t="str">
        <f t="shared" si="99"/>
        <v>11/2008</v>
      </c>
      <c r="E190" s="28">
        <f t="shared" si="100"/>
        <v>11</v>
      </c>
      <c r="F190">
        <v>111.29</v>
      </c>
    </row>
    <row r="191" spans="1:6" x14ac:dyDescent="0.3">
      <c r="A191" s="21">
        <v>39692</v>
      </c>
      <c r="B191" s="25" t="str">
        <f t="shared" si="96"/>
        <v>9/2008</v>
      </c>
      <c r="C191" s="21">
        <v>39722</v>
      </c>
      <c r="D191" s="27" t="str">
        <f t="shared" si="99"/>
        <v>10/2008</v>
      </c>
      <c r="E191" s="28">
        <f t="shared" si="100"/>
        <v>10</v>
      </c>
      <c r="F191">
        <v>111.15</v>
      </c>
    </row>
    <row r="192" spans="1:6" x14ac:dyDescent="0.3">
      <c r="A192" s="21">
        <v>39661</v>
      </c>
      <c r="B192" s="25" t="str">
        <f t="shared" si="96"/>
        <v>8/2008</v>
      </c>
      <c r="C192" s="21">
        <v>39692</v>
      </c>
      <c r="D192" s="27" t="str">
        <f t="shared" si="99"/>
        <v>9/2008</v>
      </c>
      <c r="E192" s="28">
        <f t="shared" si="100"/>
        <v>9</v>
      </c>
      <c r="F192">
        <v>110.88</v>
      </c>
    </row>
    <row r="193" spans="1:6" x14ac:dyDescent="0.3">
      <c r="A193" s="21">
        <v>39630</v>
      </c>
      <c r="B193" s="25" t="str">
        <f t="shared" si="96"/>
        <v>7/2008</v>
      </c>
      <c r="C193" s="21">
        <v>39661</v>
      </c>
      <c r="D193" s="27" t="str">
        <f t="shared" si="99"/>
        <v>8/2008</v>
      </c>
      <c r="E193" s="28">
        <f t="shared" si="100"/>
        <v>8</v>
      </c>
      <c r="F193">
        <v>111.22</v>
      </c>
    </row>
    <row r="194" spans="1:6" x14ac:dyDescent="0.3">
      <c r="A194" s="21">
        <v>39600</v>
      </c>
      <c r="B194" s="25" t="str">
        <f t="shared" si="96"/>
        <v>6/2008</v>
      </c>
      <c r="C194" s="21">
        <v>39630</v>
      </c>
      <c r="D194" s="27" t="str">
        <f t="shared" si="99"/>
        <v>7/2008</v>
      </c>
      <c r="E194" s="28">
        <f t="shared" si="100"/>
        <v>7</v>
      </c>
      <c r="F194">
        <v>110.62</v>
      </c>
    </row>
    <row r="195" spans="1:6" x14ac:dyDescent="0.3">
      <c r="A195" s="21">
        <v>39569</v>
      </c>
      <c r="B195" s="25" t="str">
        <f t="shared" si="96"/>
        <v>5/2008</v>
      </c>
      <c r="C195" s="21">
        <v>39600</v>
      </c>
      <c r="D195" s="27" t="str">
        <f t="shared" si="99"/>
        <v>6/2008</v>
      </c>
      <c r="E195" s="28">
        <f t="shared" si="100"/>
        <v>6</v>
      </c>
      <c r="F195">
        <v>110.2</v>
      </c>
    </row>
    <row r="196" spans="1:6" x14ac:dyDescent="0.3">
      <c r="A196" s="21">
        <v>39539</v>
      </c>
      <c r="B196" s="25" t="str">
        <f t="shared" si="96"/>
        <v>4/2008</v>
      </c>
      <c r="C196" s="21">
        <v>39569</v>
      </c>
      <c r="D196" s="27" t="str">
        <f t="shared" si="99"/>
        <v>5/2008</v>
      </c>
      <c r="E196" s="28">
        <f t="shared" si="100"/>
        <v>5</v>
      </c>
      <c r="F196">
        <v>109.49</v>
      </c>
    </row>
    <row r="197" spans="1:6" x14ac:dyDescent="0.3">
      <c r="A197" s="21">
        <v>39508</v>
      </c>
      <c r="B197" s="25" t="str">
        <f t="shared" ref="B197:B214" si="101">MONTH(A197)&amp;"/"&amp;YEAR(A197)</f>
        <v>3/2008</v>
      </c>
      <c r="C197" s="21">
        <v>39539</v>
      </c>
      <c r="D197" s="27" t="str">
        <f t="shared" si="99"/>
        <v>4/2008</v>
      </c>
      <c r="E197" s="28">
        <f t="shared" si="100"/>
        <v>4</v>
      </c>
      <c r="F197">
        <v>109.32</v>
      </c>
    </row>
    <row r="198" spans="1:6" x14ac:dyDescent="0.3">
      <c r="A198" s="21">
        <v>39479</v>
      </c>
      <c r="B198" s="25" t="str">
        <f t="shared" si="101"/>
        <v>2/2008</v>
      </c>
      <c r="C198" s="21">
        <v>39508</v>
      </c>
      <c r="D198" s="27" t="str">
        <f t="shared" si="99"/>
        <v>3/2008</v>
      </c>
      <c r="E198" s="28">
        <f t="shared" si="100"/>
        <v>3</v>
      </c>
      <c r="F198">
        <v>108.71</v>
      </c>
    </row>
    <row r="199" spans="1:6" x14ac:dyDescent="0.3">
      <c r="A199" s="21">
        <v>39448</v>
      </c>
      <c r="B199" s="25" t="str">
        <f t="shared" si="101"/>
        <v>1/2008</v>
      </c>
      <c r="C199" s="21">
        <v>39479</v>
      </c>
      <c r="D199" s="27" t="str">
        <f t="shared" si="99"/>
        <v>2/2008</v>
      </c>
      <c r="E199" s="28">
        <f t="shared" si="100"/>
        <v>2</v>
      </c>
      <c r="F199">
        <v>107.85</v>
      </c>
    </row>
    <row r="200" spans="1:6" x14ac:dyDescent="0.3">
      <c r="A200" s="21">
        <v>39417</v>
      </c>
      <c r="B200" s="25" t="str">
        <f t="shared" si="101"/>
        <v>12/2007</v>
      </c>
      <c r="C200" s="21">
        <v>39448</v>
      </c>
      <c r="D200" s="27" t="str">
        <f t="shared" si="99"/>
        <v>1/2008</v>
      </c>
      <c r="E200" s="28">
        <f t="shared" si="100"/>
        <v>1</v>
      </c>
      <c r="F200">
        <v>107.44</v>
      </c>
    </row>
    <row r="201" spans="1:6" x14ac:dyDescent="0.3">
      <c r="A201" s="21">
        <v>39387</v>
      </c>
      <c r="B201" s="25" t="str">
        <f t="shared" si="101"/>
        <v>11/2007</v>
      </c>
      <c r="C201" s="21">
        <v>39417</v>
      </c>
      <c r="D201" s="27" t="str">
        <f t="shared" si="99"/>
        <v>12/2007</v>
      </c>
      <c r="E201" s="28">
        <f t="shared" si="100"/>
        <v>12</v>
      </c>
      <c r="F201">
        <v>106.93</v>
      </c>
    </row>
    <row r="202" spans="1:6" x14ac:dyDescent="0.3">
      <c r="A202" s="21">
        <v>39356</v>
      </c>
      <c r="B202" s="25" t="str">
        <f t="shared" si="101"/>
        <v>10/2007</v>
      </c>
      <c r="C202" s="21">
        <v>39387</v>
      </c>
      <c r="D202" s="27" t="str">
        <f t="shared" si="99"/>
        <v>11/2007</v>
      </c>
      <c r="E202" s="28">
        <f t="shared" si="100"/>
        <v>11</v>
      </c>
      <c r="F202">
        <v>106.19</v>
      </c>
    </row>
    <row r="203" spans="1:6" x14ac:dyDescent="0.3">
      <c r="A203" s="21">
        <v>39326</v>
      </c>
      <c r="B203" s="25" t="str">
        <f t="shared" si="101"/>
        <v>9/2007</v>
      </c>
      <c r="C203" s="21">
        <v>39356</v>
      </c>
      <c r="D203" s="27" t="str">
        <f t="shared" si="99"/>
        <v>10/2007</v>
      </c>
      <c r="E203" s="28">
        <f t="shared" si="100"/>
        <v>10</v>
      </c>
      <c r="F203">
        <v>105.71</v>
      </c>
    </row>
    <row r="204" spans="1:6" x14ac:dyDescent="0.3">
      <c r="A204" s="21">
        <v>39295</v>
      </c>
      <c r="B204" s="25" t="str">
        <f t="shared" si="101"/>
        <v>8/2007</v>
      </c>
      <c r="C204" s="21">
        <v>39326</v>
      </c>
      <c r="D204" s="27" t="str">
        <f t="shared" si="99"/>
        <v>9/2007</v>
      </c>
      <c r="E204" s="28">
        <f t="shared" si="100"/>
        <v>9</v>
      </c>
      <c r="F204">
        <v>105.67</v>
      </c>
    </row>
    <row r="205" spans="1:6" x14ac:dyDescent="0.3">
      <c r="A205" s="21">
        <v>39264</v>
      </c>
      <c r="B205" s="25" t="str">
        <f t="shared" si="101"/>
        <v>7/2007</v>
      </c>
      <c r="C205" s="21">
        <v>39295</v>
      </c>
      <c r="D205" s="27" t="str">
        <f t="shared" si="99"/>
        <v>8/2007</v>
      </c>
      <c r="E205" s="28">
        <f t="shared" si="100"/>
        <v>8</v>
      </c>
      <c r="F205">
        <v>105.7</v>
      </c>
    </row>
    <row r="206" spans="1:6" x14ac:dyDescent="0.3">
      <c r="A206" s="21">
        <v>39234</v>
      </c>
      <c r="B206" s="25" t="str">
        <f t="shared" si="101"/>
        <v>6/2007</v>
      </c>
      <c r="C206" s="21">
        <v>39264</v>
      </c>
      <c r="D206" s="27" t="str">
        <f t="shared" si="99"/>
        <v>7/2007</v>
      </c>
      <c r="E206" s="28">
        <f t="shared" si="100"/>
        <v>7</v>
      </c>
      <c r="F206">
        <v>105.28</v>
      </c>
    </row>
    <row r="207" spans="1:6" x14ac:dyDescent="0.3">
      <c r="A207" s="21">
        <v>39203</v>
      </c>
      <c r="B207" s="25" t="str">
        <f t="shared" si="101"/>
        <v>5/2007</v>
      </c>
      <c r="C207" s="21">
        <v>39234</v>
      </c>
      <c r="D207" s="27" t="str">
        <f t="shared" si="99"/>
        <v>6/2007</v>
      </c>
      <c r="E207" s="28">
        <f t="shared" si="100"/>
        <v>6</v>
      </c>
      <c r="F207">
        <v>105.34</v>
      </c>
    </row>
    <row r="208" spans="1:6" x14ac:dyDescent="0.3">
      <c r="A208" s="21">
        <v>39173</v>
      </c>
      <c r="B208" s="25" t="str">
        <f t="shared" si="101"/>
        <v>4/2007</v>
      </c>
      <c r="C208" s="21">
        <v>39203</v>
      </c>
      <c r="D208" s="27" t="str">
        <f t="shared" si="99"/>
        <v>5/2007</v>
      </c>
      <c r="E208" s="28">
        <f t="shared" si="100"/>
        <v>5</v>
      </c>
      <c r="F208">
        <v>105.58</v>
      </c>
    </row>
    <row r="209" spans="1:6" x14ac:dyDescent="0.3">
      <c r="A209" s="21">
        <v>39142</v>
      </c>
      <c r="B209" s="25" t="str">
        <f t="shared" si="101"/>
        <v>3/2007</v>
      </c>
      <c r="C209" s="21">
        <v>39173</v>
      </c>
      <c r="D209" s="27" t="str">
        <f t="shared" si="99"/>
        <v>4/2007</v>
      </c>
      <c r="E209" s="28">
        <f t="shared" si="100"/>
        <v>4</v>
      </c>
      <c r="F209">
        <v>105.23</v>
      </c>
    </row>
    <row r="210" spans="1:6" x14ac:dyDescent="0.3">
      <c r="A210" s="21">
        <v>39114</v>
      </c>
      <c r="B210" s="25" t="str">
        <f t="shared" si="101"/>
        <v>2/2007</v>
      </c>
      <c r="C210" s="21">
        <v>39142</v>
      </c>
      <c r="D210" s="27" t="str">
        <f t="shared" si="99"/>
        <v>3/2007</v>
      </c>
      <c r="E210" s="28">
        <f t="shared" si="100"/>
        <v>3</v>
      </c>
      <c r="F210">
        <v>105.46</v>
      </c>
    </row>
    <row r="211" spans="1:6" x14ac:dyDescent="0.3">
      <c r="A211" s="21">
        <v>39083</v>
      </c>
      <c r="B211" s="25" t="str">
        <f t="shared" si="101"/>
        <v>1/2007</v>
      </c>
      <c r="C211" s="21">
        <v>39114</v>
      </c>
      <c r="D211" s="27" t="str">
        <f t="shared" si="99"/>
        <v>2/2007</v>
      </c>
      <c r="E211" s="28">
        <f t="shared" si="100"/>
        <v>2</v>
      </c>
      <c r="F211">
        <v>104.92</v>
      </c>
    </row>
    <row r="212" spans="1:6" x14ac:dyDescent="0.3">
      <c r="A212" s="21">
        <v>39052</v>
      </c>
      <c r="B212" s="25" t="str">
        <f t="shared" si="101"/>
        <v>12/2006</v>
      </c>
      <c r="C212" s="21">
        <v>39083</v>
      </c>
      <c r="D212" s="27" t="str">
        <f t="shared" si="99"/>
        <v>1/2007</v>
      </c>
      <c r="E212" s="28">
        <f t="shared" si="100"/>
        <v>1</v>
      </c>
      <c r="F212">
        <v>104.68</v>
      </c>
    </row>
    <row r="213" spans="1:6" x14ac:dyDescent="0.3">
      <c r="A213" s="21">
        <v>39022</v>
      </c>
      <c r="B213" s="25" t="str">
        <f t="shared" si="101"/>
        <v>11/2006</v>
      </c>
      <c r="C213" s="21">
        <v>39052</v>
      </c>
      <c r="D213" s="27" t="str">
        <f t="shared" si="99"/>
        <v>12/2006</v>
      </c>
      <c r="E213" s="28">
        <f t="shared" si="100"/>
        <v>12</v>
      </c>
      <c r="F213">
        <v>104.58</v>
      </c>
    </row>
    <row r="214" spans="1:6" x14ac:dyDescent="0.3">
      <c r="A214" s="21">
        <v>38991</v>
      </c>
      <c r="B214" s="25" t="str">
        <f t="shared" si="101"/>
        <v>10/2006</v>
      </c>
      <c r="C214" s="21">
        <v>39022</v>
      </c>
      <c r="D214" s="27" t="str">
        <f t="shared" si="99"/>
        <v>11/2006</v>
      </c>
      <c r="E214" s="28">
        <f t="shared" si="100"/>
        <v>11</v>
      </c>
      <c r="F214">
        <v>104.32</v>
      </c>
    </row>
    <row r="215" spans="1:6" x14ac:dyDescent="0.3">
      <c r="A215" s="21">
        <v>38961</v>
      </c>
      <c r="B215" s="25" t="str">
        <f t="shared" ref="B215:B235" si="102">MONTH(A215)&amp;"/"&amp;YEAR(A215)</f>
        <v>9/2006</v>
      </c>
      <c r="C215" s="21">
        <v>38991</v>
      </c>
      <c r="D215" s="27" t="str">
        <f t="shared" ref="D215:D235" si="103">MONTH(C215)&amp;"/"&amp;YEAR(C215)</f>
        <v>10/2006</v>
      </c>
      <c r="E215" s="28">
        <f t="shared" ref="E215:E235" si="104">MONTH(C215)</f>
        <v>10</v>
      </c>
      <c r="F215">
        <v>104.36</v>
      </c>
    </row>
    <row r="216" spans="1:6" x14ac:dyDescent="0.3">
      <c r="A216" s="21">
        <v>38930</v>
      </c>
      <c r="B216" s="25" t="str">
        <f t="shared" si="102"/>
        <v>8/2006</v>
      </c>
      <c r="C216" s="21">
        <v>38961</v>
      </c>
      <c r="D216" s="27" t="str">
        <f t="shared" si="103"/>
        <v>9/2006</v>
      </c>
      <c r="E216" s="28">
        <f t="shared" si="104"/>
        <v>9</v>
      </c>
      <c r="F216">
        <v>104.38</v>
      </c>
    </row>
    <row r="217" spans="1:6" x14ac:dyDescent="0.3">
      <c r="A217" s="21">
        <v>38899</v>
      </c>
      <c r="B217" s="25" t="str">
        <f t="shared" si="102"/>
        <v>7/2006</v>
      </c>
      <c r="C217" s="21">
        <v>38930</v>
      </c>
      <c r="D217" s="27" t="str">
        <f t="shared" si="103"/>
        <v>8/2006</v>
      </c>
      <c r="E217" s="28">
        <f t="shared" si="104"/>
        <v>8</v>
      </c>
      <c r="F217">
        <v>104.25</v>
      </c>
    </row>
    <row r="218" spans="1:6" x14ac:dyDescent="0.3">
      <c r="A218" s="21">
        <v>38869</v>
      </c>
      <c r="B218" s="25" t="str">
        <f t="shared" si="102"/>
        <v>6/2006</v>
      </c>
      <c r="C218" s="21">
        <v>38899</v>
      </c>
      <c r="D218" s="27" t="str">
        <f t="shared" si="103"/>
        <v>7/2006</v>
      </c>
      <c r="E218" s="28">
        <f t="shared" si="104"/>
        <v>7</v>
      </c>
      <c r="F218">
        <v>103.93</v>
      </c>
    </row>
    <row r="219" spans="1:6" x14ac:dyDescent="0.3">
      <c r="A219" s="21">
        <v>38838</v>
      </c>
      <c r="B219" s="25" t="str">
        <f t="shared" si="102"/>
        <v>5/2006</v>
      </c>
      <c r="C219" s="21">
        <v>38869</v>
      </c>
      <c r="D219" s="27" t="str">
        <f t="shared" si="103"/>
        <v>6/2006</v>
      </c>
      <c r="E219" s="28">
        <f t="shared" si="104"/>
        <v>6</v>
      </c>
      <c r="F219">
        <v>103.95</v>
      </c>
    </row>
    <row r="220" spans="1:6" x14ac:dyDescent="0.3">
      <c r="A220" s="21">
        <v>38808</v>
      </c>
      <c r="B220" s="25" t="str">
        <f t="shared" si="102"/>
        <v>4/2006</v>
      </c>
      <c r="C220" s="21">
        <v>38838</v>
      </c>
      <c r="D220" s="27" t="str">
        <f t="shared" si="103"/>
        <v>5/2006</v>
      </c>
      <c r="E220" s="28">
        <f t="shared" si="104"/>
        <v>5</v>
      </c>
      <c r="F220">
        <v>103.6</v>
      </c>
    </row>
    <row r="221" spans="1:6" x14ac:dyDescent="0.3">
      <c r="A221" s="21">
        <v>38777</v>
      </c>
      <c r="B221" s="25" t="str">
        <f t="shared" si="102"/>
        <v>3/2006</v>
      </c>
      <c r="C221" s="21">
        <v>38808</v>
      </c>
      <c r="D221" s="27" t="str">
        <f t="shared" si="103"/>
        <v>4/2006</v>
      </c>
      <c r="E221" s="28">
        <f t="shared" si="104"/>
        <v>4</v>
      </c>
      <c r="F221">
        <v>103.23</v>
      </c>
    </row>
    <row r="222" spans="1:6" x14ac:dyDescent="0.3">
      <c r="A222" s="21">
        <v>38749</v>
      </c>
      <c r="B222" s="25" t="str">
        <f t="shared" si="102"/>
        <v>2/2006</v>
      </c>
      <c r="C222" s="21">
        <v>38777</v>
      </c>
      <c r="D222" s="27" t="str">
        <f t="shared" si="103"/>
        <v>3/2006</v>
      </c>
      <c r="E222" s="28">
        <f t="shared" si="104"/>
        <v>3</v>
      </c>
      <c r="F222">
        <v>103.31</v>
      </c>
    </row>
    <row r="223" spans="1:6" x14ac:dyDescent="0.3">
      <c r="A223" s="21">
        <v>38718</v>
      </c>
      <c r="B223" s="25" t="str">
        <f t="shared" si="102"/>
        <v>1/2006</v>
      </c>
      <c r="C223" s="21">
        <v>38749</v>
      </c>
      <c r="D223" s="27" t="str">
        <f t="shared" si="103"/>
        <v>2/2006</v>
      </c>
      <c r="E223" s="28">
        <f t="shared" si="104"/>
        <v>2</v>
      </c>
      <c r="F223">
        <v>102.82</v>
      </c>
    </row>
    <row r="224" spans="1:6" x14ac:dyDescent="0.3">
      <c r="A224" s="21">
        <v>38687</v>
      </c>
      <c r="B224" s="25" t="str">
        <f t="shared" si="102"/>
        <v>12/2005</v>
      </c>
      <c r="C224" s="21">
        <v>38718</v>
      </c>
      <c r="D224" s="27" t="str">
        <f t="shared" si="103"/>
        <v>1/2006</v>
      </c>
      <c r="E224" s="28">
        <f t="shared" si="104"/>
        <v>1</v>
      </c>
      <c r="F224">
        <v>102.76</v>
      </c>
    </row>
    <row r="225" spans="1:6" x14ac:dyDescent="0.3">
      <c r="A225" s="21">
        <v>38657</v>
      </c>
      <c r="B225" s="25" t="str">
        <f t="shared" si="102"/>
        <v>11/2005</v>
      </c>
      <c r="C225" s="21">
        <v>38687</v>
      </c>
      <c r="D225" s="27" t="str">
        <f t="shared" si="103"/>
        <v>12/2005</v>
      </c>
      <c r="E225" s="28">
        <f t="shared" si="104"/>
        <v>12</v>
      </c>
      <c r="F225">
        <v>102.68</v>
      </c>
    </row>
    <row r="226" spans="1:6" x14ac:dyDescent="0.3">
      <c r="A226" s="21">
        <v>38626</v>
      </c>
      <c r="B226" s="25" t="str">
        <f t="shared" si="102"/>
        <v>10/2005</v>
      </c>
      <c r="C226" s="21">
        <v>38657</v>
      </c>
      <c r="D226" s="27" t="str">
        <f t="shared" si="103"/>
        <v>11/2005</v>
      </c>
      <c r="E226" s="28">
        <f t="shared" si="104"/>
        <v>11</v>
      </c>
      <c r="F226">
        <v>102.37</v>
      </c>
    </row>
    <row r="227" spans="1:6" x14ac:dyDescent="0.3">
      <c r="A227" s="21">
        <v>38596</v>
      </c>
      <c r="B227" s="25" t="str">
        <f t="shared" si="102"/>
        <v>9/2005</v>
      </c>
      <c r="C227" s="21">
        <v>38626</v>
      </c>
      <c r="D227" s="27" t="str">
        <f t="shared" si="103"/>
        <v>10/2005</v>
      </c>
      <c r="E227" s="28">
        <f t="shared" si="104"/>
        <v>10</v>
      </c>
      <c r="F227">
        <v>102.54</v>
      </c>
    </row>
    <row r="228" spans="1:6" x14ac:dyDescent="0.3">
      <c r="A228" s="21">
        <v>38565</v>
      </c>
      <c r="B228" s="25" t="str">
        <f t="shared" si="102"/>
        <v>8/2005</v>
      </c>
      <c r="C228" s="21">
        <v>38596</v>
      </c>
      <c r="D228" s="27" t="str">
        <f t="shared" si="103"/>
        <v>9/2005</v>
      </c>
      <c r="E228" s="28">
        <f t="shared" si="104"/>
        <v>9</v>
      </c>
      <c r="F228">
        <v>102.65</v>
      </c>
    </row>
    <row r="229" spans="1:6" x14ac:dyDescent="0.3">
      <c r="A229" s="21">
        <v>38534</v>
      </c>
      <c r="B229" s="25" t="str">
        <f t="shared" si="102"/>
        <v>7/2005</v>
      </c>
      <c r="C229" s="21">
        <v>38565</v>
      </c>
      <c r="D229" s="27" t="str">
        <f t="shared" si="103"/>
        <v>8/2005</v>
      </c>
      <c r="E229" s="28">
        <f t="shared" si="104"/>
        <v>8</v>
      </c>
      <c r="F229">
        <v>102.63</v>
      </c>
    </row>
    <row r="230" spans="1:6" x14ac:dyDescent="0.3">
      <c r="A230" s="21">
        <v>38504</v>
      </c>
      <c r="B230" s="25" t="str">
        <f t="shared" si="102"/>
        <v>6/2005</v>
      </c>
      <c r="C230" s="21">
        <v>38534</v>
      </c>
      <c r="D230" s="27" t="str">
        <f t="shared" si="103"/>
        <v>7/2005</v>
      </c>
      <c r="E230" s="28">
        <f t="shared" si="104"/>
        <v>7</v>
      </c>
      <c r="F230">
        <v>102.22</v>
      </c>
    </row>
    <row r="231" spans="1:6" x14ac:dyDescent="0.3">
      <c r="A231" s="21">
        <v>38473</v>
      </c>
      <c r="B231" s="25" t="str">
        <f t="shared" si="102"/>
        <v>5/2005</v>
      </c>
      <c r="C231" s="21">
        <v>38504</v>
      </c>
      <c r="D231" s="27" t="str">
        <f t="shared" si="103"/>
        <v>6/2005</v>
      </c>
      <c r="E231" s="28">
        <f t="shared" si="104"/>
        <v>6</v>
      </c>
      <c r="F231">
        <v>102.04</v>
      </c>
    </row>
    <row r="232" spans="1:6" x14ac:dyDescent="0.3">
      <c r="A232" s="21">
        <v>38443</v>
      </c>
      <c r="B232" s="25" t="str">
        <f t="shared" si="102"/>
        <v>4/2005</v>
      </c>
      <c r="C232" s="21">
        <v>38473</v>
      </c>
      <c r="D232" s="27" t="str">
        <f t="shared" si="103"/>
        <v>5/2005</v>
      </c>
      <c r="E232" s="28">
        <f t="shared" si="104"/>
        <v>5</v>
      </c>
      <c r="F232">
        <v>101.85</v>
      </c>
    </row>
    <row r="233" spans="1:6" x14ac:dyDescent="0.3">
      <c r="A233" s="21">
        <v>38412</v>
      </c>
      <c r="B233" s="25" t="str">
        <f t="shared" si="102"/>
        <v>3/2005</v>
      </c>
      <c r="C233" s="21">
        <v>38443</v>
      </c>
      <c r="D233" s="27" t="str">
        <f t="shared" si="103"/>
        <v>4/2005</v>
      </c>
      <c r="E233" s="28">
        <f t="shared" si="104"/>
        <v>4</v>
      </c>
      <c r="F233">
        <v>101.88</v>
      </c>
    </row>
    <row r="234" spans="1:6" x14ac:dyDescent="0.3">
      <c r="A234" s="21">
        <v>38384</v>
      </c>
      <c r="B234" s="25" t="str">
        <f t="shared" si="102"/>
        <v>2/2005</v>
      </c>
      <c r="C234" s="21">
        <v>38412</v>
      </c>
      <c r="D234" s="27" t="str">
        <f t="shared" si="103"/>
        <v>3/2005</v>
      </c>
      <c r="E234" s="28">
        <f t="shared" si="104"/>
        <v>3</v>
      </c>
      <c r="F234">
        <v>101.33</v>
      </c>
    </row>
    <row r="235" spans="1:6" x14ac:dyDescent="0.3">
      <c r="A235" s="21">
        <v>38353</v>
      </c>
      <c r="B235" s="25" t="str">
        <f t="shared" si="102"/>
        <v>1/2005</v>
      </c>
      <c r="C235" s="21">
        <v>38384</v>
      </c>
      <c r="D235" s="27" t="str">
        <f t="shared" si="103"/>
        <v>2/2005</v>
      </c>
      <c r="E235" s="28">
        <f t="shared" si="104"/>
        <v>2</v>
      </c>
      <c r="F235">
        <v>100.8</v>
      </c>
    </row>
    <row r="236" spans="1:6" x14ac:dyDescent="0.3">
      <c r="A236" s="21">
        <v>38322</v>
      </c>
      <c r="B236" s="25" t="str">
        <f t="shared" ref="B236" si="105">MONTH(A236)&amp;"/"&amp;YEAR(A236)</f>
        <v>12/2004</v>
      </c>
      <c r="C236" s="21">
        <v>38353</v>
      </c>
      <c r="D236" s="27" t="str">
        <f t="shared" ref="D236" si="106">MONTH(C236)&amp;"/"&amp;YEAR(C236)</f>
        <v>1/2005</v>
      </c>
      <c r="E236" s="28">
        <f t="shared" ref="E236" si="107">MONTH(C236)</f>
        <v>1</v>
      </c>
      <c r="F236">
        <v>100.43</v>
      </c>
    </row>
  </sheetData>
  <autoFilter ref="A1:F1" xr:uid="{00000000-0009-0000-0000-000002000000}">
    <sortState xmlns:xlrd2="http://schemas.microsoft.com/office/spreadsheetml/2017/richdata2" ref="A2:F97">
      <sortCondition descending="1" ref="A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elgeving Cyclus document" ma:contentTypeID="0x010100DAE95FC5E1BDA54A97C53C9BA52CAEB6004B243F079722E2498CD98DA3AAFE6801" ma:contentTypeVersion="110" ma:contentTypeDescription="" ma:contentTypeScope="" ma:versionID="1741cfae2c1ce2f78da8c6d246854b48">
  <xsd:schema xmlns:xsd="http://www.w3.org/2001/XMLSchema" xmlns:xs="http://www.w3.org/2001/XMLSchema" xmlns:p="http://schemas.microsoft.com/office/2006/metadata/properties" xmlns:ns2="67d70fc1-feb1-45e9-9aeb-88a3359c5041" xmlns:ns3="9a9ec0f0-7796-43d0-ac1f-4c8c46ee0bd1" xmlns:ns4="5703ffef-fa1f-43fe-bd08-680ec9ce214a" targetNamespace="http://schemas.microsoft.com/office/2006/metadata/properties" ma:root="true" ma:fieldsID="69b1c5cac99455637ea2a4b6ff0c28c3" ns2:_="" ns3:_="" ns4:_="">
    <xsd:import namespace="67d70fc1-feb1-45e9-9aeb-88a3359c5041"/>
    <xsd:import namespace="9a9ec0f0-7796-43d0-ac1f-4c8c46ee0bd1"/>
    <xsd:import namespace="5703ffef-fa1f-43fe-bd08-680ec9ce21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2:l8bd7a42eb4a4c1d976c6126a9c80ba7" minOccurs="0"/>
                <xsd:element ref="ns4:hcd194c7064e4b2f8e4569f590273048" minOccurs="0"/>
                <xsd:element ref="ns4:p679b72cbdc84f4e86205566e9bb37bc" minOccurs="0"/>
                <xsd:element ref="ns4:Jaarta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8bd7a42eb4a4c1d976c6126a9c80ba7" ma:index="13" ma:taxonomy="true" ma:internalName="l8bd7a42eb4a4c1d976c6126a9c80ba7" ma:taxonomyFieldName="TypeDocumenten" ma:displayName="ICT documenttype" ma:default="" ma:fieldId="{58bd7a42-eb4a-4c1d-976c-6126a9c80ba7}" ma:sspId="49ca8161-7180-459b-a0ef-1a71cf6ffea5" ma:termSetId="a81364e4-7eec-4424-bdd7-5086286889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ffef-fa1f-43fe-bd08-680ec9ce214a" elementFormDefault="qualified">
    <xsd:import namespace="http://schemas.microsoft.com/office/2006/documentManagement/types"/>
    <xsd:import namespace="http://schemas.microsoft.com/office/infopath/2007/PartnerControls"/>
    <xsd:element name="hcd194c7064e4b2f8e4569f590273048" ma:index="16" nillable="true" ma:taxonomy="true" ma:internalName="hcd194c7064e4b2f8e4569f590273048" ma:taxonomyFieldName="Projectstap" ma:displayName="Projectstap" ma:default="" ma:fieldId="{1cd194c7-064e-4b2f-8e45-69f590273048}" ma:sspId="49ca8161-7180-459b-a0ef-1a71cf6ffea5" ma:termSetId="adbb15af-6a21-4ed5-a542-d4d749b247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79b72cbdc84f4e86205566e9bb37bc" ma:index="18" nillable="true" ma:taxonomy="true" ma:internalName="p679b72cbdc84f4e86205566e9bb37bc" ma:taxonomyFieldName="ICT_x0020_input" ma:displayName="ICT input" ma:default="" ma:fieldId="{9679b72c-bdc8-4f4e-8620-5566e9bb37bc}" ma:sspId="49ca8161-7180-459b-a0ef-1a71cf6ffea5" ma:termSetId="b2c7d630-78c1-4f09-84fe-44bf02f69f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rtal" ma:index="19" nillable="true" ma:displayName="Jaartal" ma:format="Dropdown" ma:internalName="Jaartal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d70fc1-feb1-45e9-9aeb-88a3359c5041">4RFRK5WNF5EP-288568207-45</_dlc_DocId>
    <_dlc_DocIdUrl xmlns="67d70fc1-feb1-45e9-9aeb-88a3359c5041">
      <Url>https://vlaamseoverheid.sharepoint.com/sites/wonen/projecten/harmoniseringhuursubsidie/_layouts/15/DocIdRedir.aspx?ID=4RFRK5WNF5EP-288568207-45</Url>
      <Description>4RFRK5WNF5EP-288568207-45</Description>
    </_dlc_DocIdUrl>
    <p679b72cbdc84f4e86205566e9bb37bc xmlns="5703ffef-fa1f-43fe-bd08-680ec9ce214a">
      <Terms xmlns="http://schemas.microsoft.com/office/infopath/2007/PartnerControls"/>
    </p679b72cbdc84f4e86205566e9bb37bc>
    <Jaartal xmlns="5703ffef-fa1f-43fe-bd08-680ec9ce214a" xsi:nil="true"/>
    <TaxCatchAll xmlns="9a9ec0f0-7796-43d0-ac1f-4c8c46ee0bd1">
      <Value>365</Value>
    </TaxCatchAll>
    <l8bd7a42eb4a4c1d976c6126a9c80ba7 xmlns="67d70fc1-feb1-45e9-9aeb-88a3359c50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Prototype van UI</TermName>
          <TermId xmlns="http://schemas.microsoft.com/office/infopath/2007/PartnerControls">6cd8b273-f283-4810-a4e0-816608f27ac0</TermId>
        </TermInfo>
      </Terms>
    </l8bd7a42eb4a4c1d976c6126a9c80ba7>
    <hcd194c7064e4b2f8e4569f590273048 xmlns="5703ffef-fa1f-43fe-bd08-680ec9ce214a">
      <Terms xmlns="http://schemas.microsoft.com/office/infopath/2007/PartnerControls"/>
    </hcd194c7064e4b2f8e4569f590273048>
  </documentManagement>
</p:properties>
</file>

<file path=customXml/itemProps1.xml><?xml version="1.0" encoding="utf-8"?>
<ds:datastoreItem xmlns:ds="http://schemas.openxmlformats.org/officeDocument/2006/customXml" ds:itemID="{36E9B1A5-5DEF-4201-9DE4-71C11ADAB8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A403E-F96F-4994-A319-129250531CC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5C8777E-0608-483C-BFBB-E85A3DFF2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9a9ec0f0-7796-43d0-ac1f-4c8c46ee0bd1"/>
    <ds:schemaRef ds:uri="5703ffef-fa1f-43fe-bd08-680ec9ce21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DF6A82-0D7F-436C-9875-C79E6435120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5703ffef-fa1f-43fe-bd08-680ec9ce214a"/>
    <ds:schemaRef ds:uri="9a9ec0f0-7796-43d0-ac1f-4c8c46ee0bd1"/>
    <ds:schemaRef ds:uri="http://purl.org/dc/terms/"/>
    <ds:schemaRef ds:uri="http://schemas.openxmlformats.org/package/2006/metadata/core-properties"/>
    <ds:schemaRef ds:uri="67d70fc1-feb1-45e9-9aeb-88a3359c50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HS19_HP19</vt:lpstr>
      <vt:lpstr>Gemeenten</vt:lpstr>
      <vt:lpstr>Index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Buekers, Niels</dc:creator>
  <cp:lastModifiedBy>Bouckaert Nathalie</cp:lastModifiedBy>
  <dcterms:created xsi:type="dcterms:W3CDTF">2014-06-24T12:53:22Z</dcterms:created>
  <dcterms:modified xsi:type="dcterms:W3CDTF">2024-06-28T11:13:06Z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0x010100DAE95FC5E1BDA54A97C53C9BA52CAEB6004B243F079722E2498CD98DA3AAFE6801</vt:lpwstr>
  </property>
  <property fmtid="{D5CDD505-2E9C-101B-9397-08002B2CF9AE}" pid="3" name="_dlc_DocIdItemGuid">
    <vt:lpwstr>29b1cdee-727d-4ffa-bd8c-c47e03af6f44</vt:lpwstr>
  </property>
  <property fmtid="{D5CDD505-2E9C-101B-9397-08002B2CF9AE}" pid="4" name="TypeDocumenten">
    <vt:lpwstr>365;#Prototype van UI|6cd8b273-f283-4810-a4e0-816608f27ac0</vt:lpwstr>
  </property>
  <property fmtid="{D5CDD505-2E9C-101B-9397-08002B2CF9AE}" pid="5" name="ICT input">
    <vt:lpwstr/>
  </property>
  <property fmtid="{D5CDD505-2E9C-101B-9397-08002B2CF9AE}" pid="6" name="Projectstap">
    <vt:lpwstr/>
  </property>
  <property fmtid="{D5CDD505-2E9C-101B-9397-08002B2CF9AE}" pid="7" name="AuthorIds_UIVersion_2">
    <vt:lpwstr>160</vt:lpwstr>
  </property>
  <property fmtid="{D5CDD505-2E9C-101B-9397-08002B2CF9AE}" pid="8" name="AuthorIds_UIVersion_3">
    <vt:lpwstr>160</vt:lpwstr>
  </property>
</Properties>
</file>