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oen_delange_vlaanderen_be/Documents/Documenten/excel/"/>
    </mc:Choice>
  </mc:AlternateContent>
  <xr:revisionPtr revIDLastSave="69" documentId="8_{0E1A0880-8EE1-430E-BFF0-02FEDCE5764F}" xr6:coauthVersionLast="47" xr6:coauthVersionMax="47" xr10:uidLastSave="{CE376212-7F5B-4E8A-B404-07E76562BC63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I20" i="1"/>
  <c r="I19" i="1"/>
  <c r="I18" i="1"/>
  <c r="I17" i="1"/>
  <c r="I16" i="1"/>
  <c r="I15" i="1"/>
  <c r="I8" i="1"/>
  <c r="I7" i="1"/>
  <c r="I6" i="1"/>
  <c r="I5" i="1"/>
  <c r="I4" i="1"/>
  <c r="I3" i="1"/>
  <c r="J20" i="1"/>
  <c r="J19" i="1"/>
  <c r="J18" i="1"/>
  <c r="J17" i="1"/>
  <c r="J16" i="1"/>
  <c r="J15" i="1"/>
  <c r="J8" i="1"/>
  <c r="J7" i="1"/>
  <c r="J6" i="1"/>
  <c r="J5" i="1"/>
  <c r="J4" i="1"/>
  <c r="J3" i="1"/>
  <c r="H20" i="1"/>
  <c r="H19" i="1"/>
  <c r="H18" i="1"/>
  <c r="H17" i="1"/>
  <c r="H16" i="1"/>
  <c r="H15" i="1"/>
  <c r="H8" i="1"/>
  <c r="H7" i="1"/>
  <c r="H6" i="1"/>
  <c r="H5" i="1"/>
  <c r="H4" i="1"/>
  <c r="H3" i="1"/>
  <c r="G15" i="1" l="1"/>
  <c r="G20" i="1"/>
  <c r="G19" i="1"/>
  <c r="G18" i="1"/>
  <c r="G17" i="1"/>
  <c r="G16" i="1"/>
  <c r="G3" i="1"/>
  <c r="G8" i="1"/>
  <c r="G7" i="1"/>
  <c r="G6" i="1"/>
  <c r="G5" i="1"/>
  <c r="G4" i="1"/>
  <c r="F17" i="1" l="1"/>
  <c r="F18" i="1"/>
  <c r="F19" i="1"/>
  <c r="F20" i="1"/>
  <c r="F15" i="1"/>
  <c r="F16" i="1"/>
  <c r="E16" i="1"/>
  <c r="F5" i="1"/>
  <c r="F6" i="1"/>
  <c r="F7" i="1"/>
  <c r="F8" i="1"/>
  <c r="F4" i="1"/>
  <c r="E4" i="1"/>
  <c r="E17" i="1" l="1"/>
  <c r="E18" i="1"/>
  <c r="E19" i="1"/>
  <c r="E20" i="1"/>
  <c r="E15" i="1"/>
  <c r="E5" i="1"/>
  <c r="E6" i="1"/>
  <c r="E7" i="1"/>
  <c r="E8" i="1"/>
  <c r="E3" i="1"/>
  <c r="C4" i="1"/>
  <c r="C17" i="1" l="1"/>
  <c r="C18" i="1"/>
  <c r="C19" i="1"/>
  <c r="C20" i="1"/>
  <c r="C15" i="1"/>
  <c r="D17" i="1"/>
  <c r="D18" i="1"/>
  <c r="D19" i="1"/>
  <c r="D20" i="1"/>
  <c r="D15" i="1"/>
  <c r="D16" i="1"/>
  <c r="C16" i="1"/>
  <c r="C5" i="1"/>
  <c r="C6" i="1"/>
  <c r="C7" i="1"/>
  <c r="C8" i="1"/>
  <c r="C3" i="1"/>
  <c r="D5" i="1"/>
  <c r="D6" i="1"/>
  <c r="D7" i="1"/>
  <c r="D8" i="1"/>
  <c r="D3" i="1"/>
  <c r="D4" i="1"/>
</calcChain>
</file>

<file path=xl/sharedStrings.xml><?xml version="1.0" encoding="utf-8"?>
<sst xmlns="http://schemas.openxmlformats.org/spreadsheetml/2006/main" count="10" uniqueCount="8">
  <si>
    <t xml:space="preserve">Factor </t>
  </si>
  <si>
    <t>Factor</t>
  </si>
  <si>
    <t>Dagbedrag (12u)</t>
  </si>
  <si>
    <t>Dagbedrag (andere)</t>
  </si>
  <si>
    <t>((3.332,48 euro + (factor zone*jaarprestaties*bedrag kilometervergoeding))/1,4002)/210</t>
  </si>
  <si>
    <t>((3.332,48 euro + (factor zone*jaarprestaties*bedrag kilometervergoeding))/1,4002)/133</t>
  </si>
  <si>
    <t>2022 (vanaf 1/7/2022)</t>
  </si>
  <si>
    <t>2022 (1 maart - 30 juni)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</si>
</sst>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0" borderId="0" xfId="0" applyFont="1"/>
    <xf numFmtId="0" fontId="4" fillId="0" borderId="0" xfId="1" applyFont="1"/>
    <xf numFmtId="10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verheid.vlaanderen.be/WB016_titel" TargetMode="External"/><Relationship Id="rId1" Type="http://schemas.openxmlformats.org/officeDocument/2006/relationships/hyperlink" Target="https://overheid.vlaanderen.be/WB016_tit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I15" sqref="I15"/>
    </sheetView>
  </sheetViews>
  <sheetFormatPr defaultRowHeight="14.4" x14ac:dyDescent="0.3"/>
  <cols>
    <col min="2" max="2" width="78.109375" bestFit="1" customWidth="1"/>
    <col min="5" max="5" width="8.88671875" customWidth="1"/>
    <col min="9" max="9" width="20.6640625" bestFit="1" customWidth="1"/>
    <col min="10" max="10" width="20" bestFit="1" customWidth="1"/>
  </cols>
  <sheetData>
    <row r="1" spans="1:10" x14ac:dyDescent="0.3">
      <c r="A1" s="3" t="s">
        <v>0</v>
      </c>
      <c r="B1" s="3" t="s">
        <v>2</v>
      </c>
      <c r="C1" s="1">
        <v>2016</v>
      </c>
      <c r="D1" s="1">
        <v>2017</v>
      </c>
      <c r="E1" s="1">
        <v>2018</v>
      </c>
      <c r="F1" s="1">
        <v>2019</v>
      </c>
      <c r="G1" s="1">
        <v>2020</v>
      </c>
      <c r="H1" s="1">
        <v>2021</v>
      </c>
      <c r="I1" s="1" t="s">
        <v>7</v>
      </c>
      <c r="J1" s="1" t="s">
        <v>6</v>
      </c>
    </row>
    <row r="2" spans="1:10" x14ac:dyDescent="0.3">
      <c r="B2" s="4" t="s">
        <v>5</v>
      </c>
    </row>
    <row r="3" spans="1:10" x14ac:dyDescent="0.3">
      <c r="A3">
        <v>0</v>
      </c>
      <c r="C3" s="2">
        <f xml:space="preserve"> ((3332.48 + (A3*133*0.3363))/1.4002)/133</f>
        <v>17.894758321313926</v>
      </c>
      <c r="D3" s="2">
        <f>((3332.48 + (A3*133*0.3412))/1.4002)/133</f>
        <v>17.894758321313926</v>
      </c>
      <c r="E3" s="2">
        <f>((3332.48+(A3*133*0.3573))/1.4002/133)</f>
        <v>17.894758321313926</v>
      </c>
      <c r="F3" s="2">
        <f>((3332.48+(A3*133*0.3653))/1.4002/133)</f>
        <v>17.894758321313926</v>
      </c>
      <c r="G3" s="2">
        <f>((3332.48+(A3*133*0.3542))/1.4002/133)</f>
        <v>17.894758321313926</v>
      </c>
      <c r="H3" s="2">
        <f>((3332.48+($A$3*133*0.3707))/1.4002/133)</f>
        <v>17.894758321313926</v>
      </c>
      <c r="I3" s="2">
        <f>((3332.48+($A$3*133*0.402))/1.4002/133)</f>
        <v>17.894758321313926</v>
      </c>
      <c r="J3" s="2">
        <f>((3332.48+($A$3*133*0.417))/1.4002/133)</f>
        <v>17.894758321313926</v>
      </c>
    </row>
    <row r="4" spans="1:10" x14ac:dyDescent="0.3">
      <c r="A4">
        <v>75</v>
      </c>
      <c r="C4" s="2">
        <f xml:space="preserve"> ((3332.48 + (A4*133*0.3363))/1.4002)/133</f>
        <v>35.908256393017972</v>
      </c>
      <c r="D4" s="2">
        <f>((3332.48 + (A4*133*0.3412))/1.4002)/133</f>
        <v>36.170718898374346</v>
      </c>
      <c r="E4" s="2">
        <f>((3332.48+(A4*133*0.3573))/1.4002/133)</f>
        <v>37.033095701688161</v>
      </c>
      <c r="F4" s="2">
        <f>((3332.48+(A4*133*0.3653))/1.4002/133)</f>
        <v>37.461605914514898</v>
      </c>
      <c r="G4" s="2">
        <f t="shared" ref="G4:G8" si="0">((3332.48+(A4*133*0.3542))/1.4002/133)</f>
        <v>36.867047994217799</v>
      </c>
      <c r="H4" s="2">
        <f>((3332.48+($A$4*133*0.3707))/1.4002/133)</f>
        <v>37.750850308172943</v>
      </c>
      <c r="I4" s="2">
        <f>((3332.48+($A$4*133*0.402))/1.4002/133)</f>
        <v>39.427396515857566</v>
      </c>
      <c r="J4" s="2">
        <f>((3332.48+($A$4*133*0.417))/1.4002/133)</f>
        <v>40.2308531649077</v>
      </c>
    </row>
    <row r="5" spans="1:10" x14ac:dyDescent="0.3">
      <c r="A5">
        <v>100</v>
      </c>
      <c r="C5" s="2">
        <f t="shared" ref="C5:C8" si="1" xml:space="preserve"> ((3332.48 + (A5*133*0.3363))/1.4002)/133</f>
        <v>41.912755750252657</v>
      </c>
      <c r="D5" s="2">
        <f t="shared" ref="D5:D8" si="2">((3332.48 + (A5*133*0.3412))/1.4002)/133</f>
        <v>42.262705757394492</v>
      </c>
      <c r="E5" s="2">
        <f t="shared" ref="E5:E8" si="3">((3332.48+(A5*133*0.3573))/1.4002/133)</f>
        <v>43.412541495146236</v>
      </c>
      <c r="F5" s="2">
        <f t="shared" ref="F5:F8" si="4">((3332.48+(A5*133*0.3653))/1.4002/133)</f>
        <v>43.983888445581883</v>
      </c>
      <c r="G5" s="2">
        <f t="shared" si="0"/>
        <v>43.191144551852425</v>
      </c>
      <c r="H5" s="2">
        <f>((3332.48+($A$5*133*0.3707))/1.4002/133)</f>
        <v>44.369547637125947</v>
      </c>
      <c r="I5" s="2">
        <f>((3332.48+($A$5*133*0.402))/1.4002/133)</f>
        <v>46.604942580705448</v>
      </c>
      <c r="J5" s="2">
        <f>((3332.48+($A$5*133*0.417))/1.4002/133)</f>
        <v>47.676218112772297</v>
      </c>
    </row>
    <row r="6" spans="1:10" x14ac:dyDescent="0.3">
      <c r="A6">
        <v>150</v>
      </c>
      <c r="C6" s="2">
        <f t="shared" si="1"/>
        <v>53.921754464722014</v>
      </c>
      <c r="D6" s="2">
        <f t="shared" si="2"/>
        <v>54.44667947543477</v>
      </c>
      <c r="E6" s="2">
        <f t="shared" si="3"/>
        <v>56.1714330820624</v>
      </c>
      <c r="F6" s="2">
        <f t="shared" si="4"/>
        <v>57.028453507715874</v>
      </c>
      <c r="G6" s="2">
        <f t="shared" si="0"/>
        <v>55.839337667121676</v>
      </c>
      <c r="H6" s="2">
        <f>((3332.48+($A$6*133*0.3707))/1.4002/133)</f>
        <v>57.606942295031971</v>
      </c>
      <c r="I6" s="2">
        <f>((3332.48+($A$6*133*0.402))/1.4002/133)</f>
        <v>60.96003471040121</v>
      </c>
      <c r="J6" s="2">
        <f>((3332.48+($A$6*133*0.417))/1.4002/133)</f>
        <v>62.566948008501477</v>
      </c>
    </row>
    <row r="7" spans="1:10" x14ac:dyDescent="0.3">
      <c r="A7">
        <v>200</v>
      </c>
      <c r="C7" s="2">
        <f t="shared" si="1"/>
        <v>65.93075317919137</v>
      </c>
      <c r="D7" s="2">
        <f t="shared" si="2"/>
        <v>66.630653193475041</v>
      </c>
      <c r="E7" s="2">
        <f t="shared" si="3"/>
        <v>68.930324668978542</v>
      </c>
      <c r="F7" s="2">
        <f t="shared" si="4"/>
        <v>70.07301856984985</v>
      </c>
      <c r="G7" s="2">
        <f t="shared" si="0"/>
        <v>68.48753078239092</v>
      </c>
      <c r="H7" s="2">
        <f>((3332.48+($A$7*133*0.3707))/1.4002/133)</f>
        <v>70.844336952937979</v>
      </c>
      <c r="I7" s="2">
        <f>((3332.48+($A$7*133*0.402))/1.4002/133)</f>
        <v>75.315126840096966</v>
      </c>
      <c r="J7" s="2">
        <f>((3332.48+($A$7*133*0.417))/1.4002/133)</f>
        <v>77.45767790423065</v>
      </c>
    </row>
    <row r="8" spans="1:10" x14ac:dyDescent="0.3">
      <c r="A8">
        <v>225</v>
      </c>
      <c r="C8" s="2">
        <f t="shared" si="1"/>
        <v>71.935252536426049</v>
      </c>
      <c r="D8" s="2">
        <f t="shared" si="2"/>
        <v>72.72264005249518</v>
      </c>
      <c r="E8" s="2">
        <f t="shared" si="3"/>
        <v>75.309770462436617</v>
      </c>
      <c r="F8" s="2">
        <f t="shared" si="4"/>
        <v>76.595301100916842</v>
      </c>
      <c r="G8" s="2">
        <f t="shared" si="0"/>
        <v>74.811627340025552</v>
      </c>
      <c r="H8" s="2">
        <f>((3332.48+($A$8*133*0.3707))/1.4002/133)</f>
        <v>77.463034281890984</v>
      </c>
      <c r="I8" s="2">
        <f>((3332.48+($A$8*133*0.402))/1.4002/133)</f>
        <v>82.49267290494484</v>
      </c>
      <c r="J8" s="2">
        <f>((3332.48+($A$8*133*0.417))/1.4002/133)</f>
        <v>84.90304285209524</v>
      </c>
    </row>
    <row r="12" spans="1:10" x14ac:dyDescent="0.3">
      <c r="A12" s="3" t="s">
        <v>1</v>
      </c>
      <c r="B12" s="3" t="s">
        <v>3</v>
      </c>
      <c r="C12" s="1">
        <v>2016</v>
      </c>
      <c r="D12" s="1">
        <v>2017</v>
      </c>
      <c r="E12" s="1">
        <v>2018</v>
      </c>
      <c r="F12" s="1">
        <v>2019</v>
      </c>
      <c r="G12" s="1">
        <v>2020</v>
      </c>
      <c r="H12" s="1">
        <v>2021</v>
      </c>
      <c r="I12" s="1" t="s">
        <v>7</v>
      </c>
      <c r="J12" s="1" t="s">
        <v>6</v>
      </c>
    </row>
    <row r="13" spans="1:10" x14ac:dyDescent="0.3">
      <c r="B13" s="4" t="s">
        <v>4</v>
      </c>
    </row>
    <row r="15" spans="1:10" x14ac:dyDescent="0.3">
      <c r="A15">
        <v>0</v>
      </c>
      <c r="C15" s="2">
        <f>((3332.48 + (A21*210*0.3363))/1.4002)/210</f>
        <v>11.333346936832154</v>
      </c>
      <c r="D15" s="2">
        <f xml:space="preserve"> ((3332.48 + (A21*210*0.3412))/1.4002)/210</f>
        <v>11.333346936832154</v>
      </c>
      <c r="E15" s="2">
        <f>((3332.48+(A21*210*0.3573))/1.4002/210)</f>
        <v>11.333346936832154</v>
      </c>
      <c r="F15" s="2">
        <f>((3332.48+(A21*210*0.3653))/1.4002/210)</f>
        <v>11.333346936832154</v>
      </c>
      <c r="G15" s="2">
        <f>((3332.48+(A21*210*0.3542))/1.4002/210)</f>
        <v>11.333346936832154</v>
      </c>
      <c r="H15" s="2">
        <f>((3332.48+($A$15*210*0.3707))/1.4002/210)</f>
        <v>11.333346936832154</v>
      </c>
      <c r="I15" s="2">
        <f>((3332.48+($A$15*210*0.402))/1.4002/210)</f>
        <v>11.333346936832154</v>
      </c>
      <c r="J15" s="2">
        <f>((3332.48+($A$15*210*0.417))/1.4002/210)</f>
        <v>11.333346936832154</v>
      </c>
    </row>
    <row r="16" spans="1:10" x14ac:dyDescent="0.3">
      <c r="A16">
        <v>75</v>
      </c>
      <c r="C16" s="2">
        <f>((3332.48 + (A16*210*0.3363))/1.4002)/210</f>
        <v>29.346845008536196</v>
      </c>
      <c r="D16" s="2">
        <f xml:space="preserve"> ((3332.48 + (A16*210*0.3412))/1.4002)/210</f>
        <v>29.609307513892574</v>
      </c>
      <c r="E16" s="2">
        <f>((3332.48+(A16*210*0.3573))/1.4002/210)</f>
        <v>30.471684317206385</v>
      </c>
      <c r="F16" s="2">
        <f>((3332.48+(A16*210*0.3653))/1.4002/210)</f>
        <v>30.900194530033129</v>
      </c>
      <c r="G16" s="2">
        <f t="shared" ref="G16:G20" si="5">((3332.48+(A16*210*0.3542))/1.4002/210)</f>
        <v>30.30563660973603</v>
      </c>
      <c r="H16" s="2">
        <f>((3332.48+($A$16*210*0.3707))/1.4002/210)</f>
        <v>31.189438923691171</v>
      </c>
      <c r="I16" s="2">
        <f>((3332.48+($A$16*210*0.402))/1.4002/210)</f>
        <v>32.865985131375794</v>
      </c>
      <c r="J16" s="2">
        <f>((3332.48+($A$16*210*0.417))/1.4002/210)</f>
        <v>33.669441780425927</v>
      </c>
    </row>
    <row r="17" spans="1:10" x14ac:dyDescent="0.3">
      <c r="A17">
        <v>100</v>
      </c>
      <c r="C17" s="2">
        <f t="shared" ref="C17:C20" si="6">((3332.48 + (A17*210*0.3363))/1.4002)/210</f>
        <v>35.351344365770878</v>
      </c>
      <c r="D17" s="2">
        <f t="shared" ref="D17:D20" si="7" xml:space="preserve"> ((3332.48 + (A17*210*0.3412))/1.4002)/210</f>
        <v>35.701294372912713</v>
      </c>
      <c r="E17" s="2">
        <f t="shared" ref="E17:E20" si="8">((3332.48+(A17*210*0.3573))/1.4002/210)</f>
        <v>36.851130110664471</v>
      </c>
      <c r="F17" s="2">
        <f t="shared" ref="F17:F20" si="9">((3332.48+(A17*210*0.3653))/1.4002/210)</f>
        <v>37.422477061100118</v>
      </c>
      <c r="G17" s="2">
        <f t="shared" si="5"/>
        <v>36.629733167370652</v>
      </c>
      <c r="H17" s="2">
        <f>((3332.48+($A$17*210*0.3707))/1.4002/210)</f>
        <v>37.808136252644182</v>
      </c>
      <c r="I17" s="2">
        <f>((3332.48+($A$17*210*0.402))/1.4002/210)</f>
        <v>40.043531196223668</v>
      </c>
      <c r="J17" s="2">
        <f>((3332.48+($A$17*210*0.417))/1.4002/210)</f>
        <v>41.114806728290517</v>
      </c>
    </row>
    <row r="18" spans="1:10" x14ac:dyDescent="0.3">
      <c r="A18">
        <v>150</v>
      </c>
      <c r="C18" s="2">
        <f t="shared" si="6"/>
        <v>47.360343080240241</v>
      </c>
      <c r="D18" s="2">
        <f t="shared" si="7"/>
        <v>47.885268090952991</v>
      </c>
      <c r="E18" s="2">
        <f t="shared" si="8"/>
        <v>49.610021697580628</v>
      </c>
      <c r="F18" s="2">
        <f t="shared" si="9"/>
        <v>50.467042123234101</v>
      </c>
      <c r="G18" s="2">
        <f t="shared" si="5"/>
        <v>49.277926282639903</v>
      </c>
      <c r="H18" s="2">
        <f>((3332.48+($A$18*210*0.3707))/1.4002/210)</f>
        <v>51.045530910550198</v>
      </c>
      <c r="I18" s="2">
        <f>((3332.48+($A$18*210*0.402))/1.4002/210)</f>
        <v>54.398623325919431</v>
      </c>
      <c r="J18" s="2">
        <f>((3332.48+($A$18*210*0.417))/1.4002/210)</f>
        <v>56.005536624019705</v>
      </c>
    </row>
    <row r="19" spans="1:10" x14ac:dyDescent="0.3">
      <c r="A19">
        <v>200</v>
      </c>
      <c r="C19" s="2">
        <f t="shared" si="6"/>
        <v>59.369341794709612</v>
      </c>
      <c r="D19" s="2">
        <f t="shared" si="7"/>
        <v>60.069241808993283</v>
      </c>
      <c r="E19" s="2">
        <f t="shared" si="8"/>
        <v>62.368913284496784</v>
      </c>
      <c r="F19" s="2">
        <f t="shared" si="9"/>
        <v>63.511607185368085</v>
      </c>
      <c r="G19" s="2">
        <f t="shared" si="5"/>
        <v>61.926119397909147</v>
      </c>
      <c r="H19" s="2">
        <f>((3332.48+($A$19*210*0.3707))/1.4002/210)</f>
        <v>64.282925568456221</v>
      </c>
      <c r="I19" s="2">
        <f>((3332.48+($A$19*210*0.402))/1.4002/210)</f>
        <v>68.753715455615179</v>
      </c>
      <c r="J19" s="2">
        <f>((3332.48+($A$19*210*0.417))/1.4002/210)</f>
        <v>70.896266519748892</v>
      </c>
    </row>
    <row r="20" spans="1:10" x14ac:dyDescent="0.3">
      <c r="A20">
        <v>225</v>
      </c>
      <c r="C20" s="2">
        <f t="shared" si="6"/>
        <v>65.373841151944291</v>
      </c>
      <c r="D20" s="2">
        <f t="shared" si="7"/>
        <v>66.161228668013422</v>
      </c>
      <c r="E20" s="2">
        <f t="shared" si="8"/>
        <v>68.748359077954845</v>
      </c>
      <c r="F20" s="2">
        <f t="shared" si="9"/>
        <v>70.03388971643507</v>
      </c>
      <c r="G20" s="2">
        <f t="shared" si="5"/>
        <v>68.250215955543766</v>
      </c>
      <c r="H20" s="2">
        <f>((3332.48+($A$20*210*0.3707))/1.4002/210)</f>
        <v>70.901622897409212</v>
      </c>
      <c r="I20" s="2">
        <f>((3332.48+($A$20*210*0.402))/1.4002/210)</f>
        <v>75.931261520463067</v>
      </c>
      <c r="J20" s="2">
        <f>((3332.48+($A$20*210*0.417))/1.4002/210)</f>
        <v>78.341631467613482</v>
      </c>
    </row>
    <row r="29" spans="1:10" x14ac:dyDescent="0.3">
      <c r="E29" s="5"/>
      <c r="I29" s="2"/>
    </row>
  </sheetData>
  <hyperlinks>
    <hyperlink ref="B2" r:id="rId1" display="https://overheid.vlaanderen.be/WB016_titel" xr:uid="{00000000-0004-0000-0000-000000000000}"/>
    <hyperlink ref="B13" r:id="rId2" display="https://overheid.vlaanderen.be/WB016_titel" xr:uid="{00000000-0004-0000-0000-000001000000}"/>
  </hyperlinks>
  <pageMargins left="0.7" right="0.7" top="0.75" bottom="0.75" header="0.3" footer="0.3"/>
  <pageSetup paperSize="9" scale="93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5" ma:contentTypeDescription="Een nieuw document maken." ma:contentTypeScope="" ma:versionID="6ccd331308cfe404d317afb5d80b3714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1a8d9ccb39b762deb4f0e52d4d0c8791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14B4-91EB-4D56-AE96-4A82D29F84ED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c51af47-2c7a-4b63-90ed-4b0a73797e31"/>
    <ds:schemaRef ds:uri="http://purl.org/dc/dcmitype/"/>
    <ds:schemaRef ds:uri="6cf98d47-6eb7-4dba-bc58-811ffe7e0bf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52B139-9B08-4181-84CB-0988EE7A3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40D05F-377F-4100-913F-6BF407E59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Verbruggen, Nele</dc:creator>
  <cp:lastModifiedBy>De Lange Koen</cp:lastModifiedBy>
  <cp:lastPrinted>2022-06-07T12:28:12Z</cp:lastPrinted>
  <dcterms:created xsi:type="dcterms:W3CDTF">2016-06-29T11:45:14Z</dcterms:created>
  <dcterms:modified xsi:type="dcterms:W3CDTF">2022-11-18T13:33:02Z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  <property fmtid="{D5CDD505-2E9C-101B-9397-08002B2CF9AE}" pid="3" name="_dlc_DocIdItemGuid">
    <vt:lpwstr>15b64a9f-3a4b-461a-8a58-c510d083eeb1</vt:lpwstr>
  </property>
</Properties>
</file>