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autoCompressPictures="0" defaultThemeVersion="124226"/>
  <mc:AlternateContent xmlns:mc="http://schemas.openxmlformats.org/markup-compatibility/2006">
    <mc:Choice Requires="x15">
      <x15ac:absPath xmlns:x15ac="http://schemas.microsoft.com/office/spreadsheetml/2010/11/ac" url="C:\Users\collysan\Documents\"/>
    </mc:Choice>
  </mc:AlternateContent>
  <xr:revisionPtr revIDLastSave="0" documentId="8_{90F48EC4-E9F2-40C5-8086-965FDE2E640A}" xr6:coauthVersionLast="31" xr6:coauthVersionMax="31" xr10:uidLastSave="{00000000-0000-0000-0000-000000000000}"/>
  <bookViews>
    <workbookView xWindow="0" yWindow="0" windowWidth="24000" windowHeight="10215" xr2:uid="{00000000-000D-0000-FFFF-FFFF00000000}"/>
  </bookViews>
  <sheets>
    <sheet name="EED AR Template 2018" sheetId="1" r:id="rId1"/>
    <sheet name="Measure Cat" sheetId="2" state="hidden" r:id="rId2"/>
    <sheet name="Indicator trends" sheetId="3" r:id="rId3"/>
  </sheets>
  <calcPr calcId="179017"/>
</workbook>
</file>

<file path=xl/calcChain.xml><?xml version="1.0" encoding="utf-8"?>
<calcChain xmlns="http://schemas.openxmlformats.org/spreadsheetml/2006/main">
  <c r="E232" i="1" l="1"/>
  <c r="D232" i="1"/>
  <c r="E208" i="1"/>
  <c r="D213" i="1"/>
  <c r="D212" i="1"/>
  <c r="E212" i="1" l="1"/>
  <c r="C151" i="1" l="1"/>
  <c r="C139" i="1"/>
  <c r="E236" i="1" l="1"/>
  <c r="D236" i="1"/>
  <c r="D201" i="1"/>
  <c r="E203" i="1"/>
  <c r="D203" i="1"/>
  <c r="D205" i="1"/>
  <c r="D216" i="1"/>
  <c r="E216" i="1"/>
  <c r="D214" i="1"/>
  <c r="E214" i="1"/>
  <c r="E217" i="1"/>
  <c r="D217" i="1"/>
  <c r="D211" i="1"/>
  <c r="E211" i="1"/>
  <c r="D210" i="1"/>
  <c r="E210" i="1"/>
  <c r="D209" i="1"/>
  <c r="E209" i="1"/>
  <c r="D208" i="1"/>
  <c r="D204" i="1"/>
  <c r="E205" i="1"/>
  <c r="E204" i="1"/>
  <c r="E201" i="1"/>
  <c r="D187" i="1"/>
  <c r="D186" i="1"/>
  <c r="D185" i="1"/>
  <c r="D174" i="1"/>
  <c r="D171" i="1" s="1"/>
  <c r="D172" i="1"/>
  <c r="D183" i="1" l="1"/>
  <c r="D218" i="1"/>
  <c r="E218" i="1"/>
  <c r="J190" i="1"/>
  <c r="J261" i="1" l="1"/>
  <c r="J136" i="1"/>
  <c r="J85" i="1"/>
  <c r="J51" i="1"/>
</calcChain>
</file>

<file path=xl/sharedStrings.xml><?xml version="1.0" encoding="utf-8"?>
<sst xmlns="http://schemas.openxmlformats.org/spreadsheetml/2006/main" count="943" uniqueCount="594">
  <si>
    <t>AR Indicator</t>
  </si>
  <si>
    <t>field/product(s)</t>
  </si>
  <si>
    <t>SWD(2013)180, Annex A</t>
  </si>
  <si>
    <t>(i) primary energy consumption</t>
  </si>
  <si>
    <t>Primary Energy Consumption</t>
  </si>
  <si>
    <t>Energy saving - annual data  [nrg_ind_334a]</t>
  </si>
  <si>
    <t>B_100910</t>
  </si>
  <si>
    <t>-</t>
  </si>
  <si>
    <t>Mtoe</t>
  </si>
  <si>
    <t>(ii) total final energy consumption</t>
  </si>
  <si>
    <t>Final Energy Consumption</t>
  </si>
  <si>
    <t>Supply, transformation, consumption - all products - annual data [nrg_100a]</t>
  </si>
  <si>
    <t>B_101700</t>
  </si>
  <si>
    <t>All products</t>
  </si>
  <si>
    <t>ktoe</t>
  </si>
  <si>
    <t>No climate adjustment, see p. 39 SWD(2013)180, Annex A</t>
  </si>
  <si>
    <t>(iii) final energy consumption - industry</t>
  </si>
  <si>
    <t>Final Energy Consumption - Industry</t>
  </si>
  <si>
    <t>B_101800</t>
  </si>
  <si>
    <t>(iii) final energy consumption - transport</t>
  </si>
  <si>
    <t>Final Energy Consumption - Transport</t>
  </si>
  <si>
    <t>B_101900</t>
  </si>
  <si>
    <t>Consumption in Pipeline transport</t>
  </si>
  <si>
    <t>B_101945</t>
  </si>
  <si>
    <t>(iii) final energy consumption - households</t>
  </si>
  <si>
    <t>Residential</t>
  </si>
  <si>
    <t>B_102010</t>
  </si>
  <si>
    <t>(iii) final energy consumption - services</t>
  </si>
  <si>
    <t>Services</t>
  </si>
  <si>
    <t>B_102035</t>
  </si>
  <si>
    <t>(iv) gross value added - industry</t>
  </si>
  <si>
    <t>- Industry (except construction)
- Construction</t>
  </si>
  <si>
    <t>Gross value added and income by A*10 industry breakdowns [nama_10_a10]</t>
  </si>
  <si>
    <t>- B-E
- F</t>
  </si>
  <si>
    <t>Value added, gross</t>
  </si>
  <si>
    <t>Million euro, chain-linked volumes, reference year 2005 (at 2005 exchange rates)</t>
  </si>
  <si>
    <t>(iv) gross value added - services</t>
  </si>
  <si>
    <t>- Wholesale and retail trade, transport, accomodation and food service activities
- Information and communication
- Financial and insurance activities 
- Real estate activities 
- Professional, scientific and technical activities; administrative and support service activities 
- Public administration, defence, education, human health and social work activities 
- Arts, entertainment and recreation; other service activities; activities of household and extra-territorial organizations and bodies</t>
  </si>
  <si>
    <t>- G-I
- J
- K
- L
- M_N
- O-Q
- R-U</t>
  </si>
  <si>
    <t>(v) disposable income for households</t>
  </si>
  <si>
    <t>Gross disposable income</t>
  </si>
  <si>
    <t>Non-financial transactions [nasa_nf_tr]</t>
  </si>
  <si>
    <t>Million euro</t>
  </si>
  <si>
    <t>(vi) gross domestic product (GDP)</t>
  </si>
  <si>
    <t>Gross domestic product at market prices</t>
  </si>
  <si>
    <t>GDP and main components - volumes [nama_gdp_k]</t>
  </si>
  <si>
    <t>B1GM</t>
  </si>
  <si>
    <t>- Gross electricity generation Main activity electricity only - Nuclear
- Gross electricity generation Main activity CHP plants - Nuclear
- Gross electricity generation Autoproducer electricity only - Nuclear
- Gross electricity generation Autoproducer CHP plants - Nuclear
- Gross electricity generation Main activity electricity only - Geothermal
- Gross electricity generation Main activity electricity only - Combustible Fuels
- Gross electricity generation Main activity electricity only - Other Sources
- Gross electricity generation Main activity CHP plants - Geothermal
- Gross electricity generation Main activity CHP plants - Combustible Fuels
- Gross electricity generation Main activity CHP plants - Other Sources
- Gross electricity generation Main activity electricity only - Solar Thermal
- Gross electricity generation Autoproducer electricity only - Geothermal
- Gross electricity generation Autoproducer electricity only - Combustible Fuels
- Gross electricity generation Autoproducer electricity only - Heat from Chemical Sources
- Gross electricity generation Autoproducer electricity only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
- Gross electricity generation Autoproducer electricity only - Solar Thermal</t>
  </si>
  <si>
    <t>Supply, transformation, consumption - electricity - annual data [nrg_105a]</t>
  </si>
  <si>
    <t>- 15_107030
- 15_107031
- 15_107032
- 15_107033
- 15_107038
- 15_107048
- 15_107054
- 15_107039
- 15_107049
- 15_107055
- 14_1070422
- 15_107040
- 15_107050
- 15_107052
- 15_107056
- 15_107041
- 15_107051
- 15_107053
- 15_107057
- 14_1070432</t>
  </si>
  <si>
    <t>Electrical energy</t>
  </si>
  <si>
    <t>- Gross electricity generation Main activity CHP plants - Nuclear
- Gross electricity generation Autoproducer CHP plants - Nuclear
- Gross electricity generation Main activity CHP plants - Geothermal
- Gross electricity generation Main activity CHP plants - Combustible Fuels
- Gross electricity generation Main activity CHP plants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t>
  </si>
  <si>
    <t>- 15_107031
- 15_107033
- 15_107039
- 15_107049
- 15_107055
- 15_107041
- 15_107051
- 15_107053
- 15_107057</t>
  </si>
  <si>
    <t>- Gross heat production Main activity CHP plants - Nuclear
- Gross heat production Main activity heat only plants - Nuclear
- Gross heat production Autoproducer CHP plants - Nuclear
- Gross heat production Autoproducer heat only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
- Gross heat production Main activity heat only plants - Geothermal
- Gross heat production Main activity heat only plants - Solar
- Gross heat production Main activity heat only plants - Combustible Fuels
- Gross heat production Main activity heat only plants - Heat Pumps
- Gross heat production Main activity heat only plants - Electric Boilers
- Gross heat production Main activity heat only plants - Other Sources
- Gross heat production Autoproducer heat only plants - Geothermal
- Gross heat production Autoproducer heat only plants - Solar
- Gross heat production Autoproducer heat only plants - Combustible Fuels
- Gross heat production Autoproducer heat only plants - Heat Pumps
- Gross heat production Autoproducer heat only plants - Electric Boilers
- Gross heat production Autoproducer heat only plants - Heat from Chemical Sources
- Gross heat production Autoproducer heat only plants - Other Sources</t>
  </si>
  <si>
    <t>Supply, transformation, consumption - heat - annual data [nrg_106a]</t>
  </si>
  <si>
    <t>- 15_107060
- 15_107061
- 15_107062
- 15_107063
- 15_107064
- 15_107072
- 15_107076
- 15_107080
- 15_107086
- 15_107068
- 15_107066
- 15_107074
- 15_107078
- 15_107082
- 15_107084
- 15_107088
- 15_107070
- 15_107065
- 15_107069
- 15_107073
- 15_107077
- 15_107081
- 15_107087
- 15_107067
- 15_107071
- 15_107075
- 15_107079
- 15_107083
- 15_107085
- 15_107089</t>
  </si>
  <si>
    <t>Derived heat</t>
  </si>
  <si>
    <t>Waste heat produced in industrial installations</t>
  </si>
  <si>
    <t>Waste heat recovered from industrial installations</t>
  </si>
  <si>
    <t>- B_101002
- B_101001
- B_101009</t>
  </si>
  <si>
    <t>Railway transport - Total annual passenger transport (1 000 pass., million pkm) [rail_pa_total]</t>
  </si>
  <si>
    <t>Passenger road transport on national territory, by type of vehicles registered in the reporting country [road_pa_mov]</t>
  </si>
  <si>
    <t>Railway transport - Goods transported, by type of transport (1 000 t, million tkm) [rail_go_typeall]</t>
  </si>
  <si>
    <t>- TOTAL</t>
  </si>
  <si>
    <t>Summary of annual road freight transport by type of operation and type of transport (1 000 t, Mio Tkm, Mio Veh-km) [road_go_ta_tot]</t>
  </si>
  <si>
    <t>Transport by type of good (from 2007 onwards with NST2007) [iww_go_atygo]</t>
  </si>
  <si>
    <t>(xv) population</t>
  </si>
  <si>
    <t xml:space="preserve">Population on 1 January - total </t>
  </si>
  <si>
    <t>Demographic balance and crude rates [demo_gind]</t>
  </si>
  <si>
    <t>JAN</t>
  </si>
  <si>
    <t>Persons</t>
  </si>
  <si>
    <t>Distribution Losses</t>
  </si>
  <si>
    <t>B_101400</t>
  </si>
  <si>
    <t>Voluntary - see p. 39 SWD(2013)180, Annex A</t>
  </si>
  <si>
    <t>Heat generation  from district heating plants</t>
  </si>
  <si>
    <t>Transformation output - District Heating Plants</t>
  </si>
  <si>
    <t>B_101109</t>
  </si>
  <si>
    <t>Fuel input in district heating plants</t>
  </si>
  <si>
    <t>Transformation input - District Heating Plants</t>
  </si>
  <si>
    <t>B_101009</t>
  </si>
  <si>
    <t>- Transformation input - Nuclear Power Stations
- Transformation input - Conventional Thermal Power Stations
- Transformation input - District Heating Plants</t>
  </si>
  <si>
    <t>final energy consumprtion in pipeline transport</t>
  </si>
  <si>
    <t>Energy transmission and distribution losses (all fuels)</t>
  </si>
  <si>
    <t>(x) heat generation from CHP</t>
  </si>
  <si>
    <t>Number</t>
  </si>
  <si>
    <t>Data field</t>
  </si>
  <si>
    <t xml:space="preserve">Annual Report </t>
  </si>
  <si>
    <t>Reporting year</t>
  </si>
  <si>
    <t>Member State</t>
  </si>
  <si>
    <t>Additional requirments  Article 24 (1), Annex XIV, Part 1 (a) Energy Efficiency Directive</t>
  </si>
  <si>
    <t>Industry</t>
  </si>
  <si>
    <t>Transport</t>
  </si>
  <si>
    <t>final energy consumption - agriculture</t>
  </si>
  <si>
    <t xml:space="preserve">Voluntary </t>
  </si>
  <si>
    <t>Total number of households</t>
  </si>
  <si>
    <t>Households</t>
  </si>
  <si>
    <t>Major legislative in the previous year</t>
  </si>
  <si>
    <t>Major non-legislative in the previous year</t>
  </si>
  <si>
    <t>Additional requirments  Article 24 (1), Annex XIV, Part 1 (b) Energy Efficiency Directive</t>
  </si>
  <si>
    <t>Additional requirments  Article 24 (1), Annex XIV, Part 1 (e) Energy Efficiency Directive</t>
  </si>
  <si>
    <t>EEOS</t>
  </si>
  <si>
    <t>Alternative measure 1</t>
  </si>
  <si>
    <t>Alternative measure 2</t>
  </si>
  <si>
    <t xml:space="preserve">Total savings </t>
  </si>
  <si>
    <t>Alternative measure 3</t>
  </si>
  <si>
    <t>Alternative measure 4</t>
  </si>
  <si>
    <t>Alternative measure 5</t>
  </si>
  <si>
    <t>Alternative measure 6</t>
  </si>
  <si>
    <t>Alternative measure 7</t>
  </si>
  <si>
    <t>Alternative measure 8</t>
  </si>
  <si>
    <t>Alternative measure 9</t>
  </si>
  <si>
    <t>Alternative measure 10</t>
  </si>
  <si>
    <t>Article 24 (1) and Annex XIV Energy Efficiency Directive 2012/27/EU</t>
  </si>
  <si>
    <t>Agriculture/Forestry</t>
  </si>
  <si>
    <t>B_102030</t>
  </si>
  <si>
    <t>Railway TRA_COV: Total transport</t>
  </si>
  <si>
    <t>Road VEHICLE: Total</t>
  </si>
  <si>
    <t xml:space="preserve">Road TRA_OPER: Total - Total transport
</t>
  </si>
  <si>
    <t>Waterway TRA_COV: Total transport</t>
  </si>
  <si>
    <t>CARRIAGE: Total</t>
  </si>
  <si>
    <t>NSTO7: Total transported goods (TOTAL)
TYPPACK: All types of packaging (TOTAL)</t>
  </si>
  <si>
    <r>
      <t xml:space="preserve">In sectors where energy consumption </t>
    </r>
    <r>
      <rPr>
        <u/>
        <sz val="12"/>
        <rFont val="Calibri"/>
        <family val="2"/>
        <scheme val="minor"/>
      </rPr>
      <t>remains stable or is growing</t>
    </r>
    <r>
      <rPr>
        <sz val="12"/>
        <rFont val="Calibri"/>
        <family val="2"/>
        <scheme val="minor"/>
      </rPr>
      <t xml:space="preserve">, Member States shall </t>
    </r>
    <r>
      <rPr>
        <u/>
        <sz val="12"/>
        <rFont val="Calibri"/>
        <family val="2"/>
        <scheme val="minor"/>
      </rPr>
      <t>analyse</t>
    </r>
    <r>
      <rPr>
        <sz val="12"/>
        <rFont val="Calibri"/>
        <family val="2"/>
        <scheme val="minor"/>
      </rPr>
      <t xml:space="preserve"> the reasons for it and attach their appraisal to the estimates.</t>
    </r>
  </si>
  <si>
    <r>
      <t>Until 2017:</t>
    </r>
    <r>
      <rPr>
        <sz val="10"/>
        <rFont val="Calibri"/>
        <family val="2"/>
        <scheme val="minor"/>
      </rPr>
      <t xml:space="preserve"> S14 (if available) or S14_S15;
</t>
    </r>
    <r>
      <rPr>
        <u/>
        <sz val="10"/>
        <rFont val="Calibri"/>
        <family val="2"/>
        <scheme val="minor"/>
      </rPr>
      <t xml:space="preserve">From 2017 on: </t>
    </r>
    <r>
      <rPr>
        <sz val="10"/>
        <rFont val="Calibri"/>
        <family val="2"/>
        <scheme val="minor"/>
      </rPr>
      <t>S14 only</t>
    </r>
  </si>
  <si>
    <t>final energy consumption – other sectors</t>
  </si>
  <si>
    <t>Other sectors</t>
  </si>
  <si>
    <t>B_102000</t>
  </si>
  <si>
    <t>Unit</t>
  </si>
  <si>
    <t>Source</t>
  </si>
  <si>
    <t>(viii) electricity generation from CHP</t>
  </si>
  <si>
    <t>(vii) electricity generation from thermal power generation</t>
  </si>
  <si>
    <t>(ix) heat generation from thermal power generation</t>
  </si>
  <si>
    <t>(xi) fuel input for thermal power generation</t>
  </si>
  <si>
    <t>Voluntary - See p. 39 SWD(2013)180, Annex A</t>
  </si>
  <si>
    <t>- Gross heat production Main activity CHP plants - Nuclear
- Gross heat production Autoproducer CHP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t>
  </si>
  <si>
    <t>- 15_107060
- 15_107062
- 15_107064
- 15_107072
- 15_107076
- 15_107080
- 15_107086
- 15_107068
- 15_107066
- 15_107074
- 15_107078
- 15_107082
- 15_107084
- 15_107088
- 15_107070</t>
  </si>
  <si>
    <t>A1</t>
  </si>
  <si>
    <t>Table A - Eurostat data</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</si>
  <si>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</si>
  <si>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</si>
  <si>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</si>
  <si>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</si>
  <si>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</si>
  <si>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</si>
  <si>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</si>
  <si>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</si>
  <si>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</si>
  <si>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</si>
  <si>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</si>
  <si>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</si>
  <si>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</si>
  <si>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</si>
  <si>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</si>
  <si>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</si>
  <si>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</si>
  <si>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</si>
  <si>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</si>
  <si>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</si>
  <si>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</si>
  <si>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</si>
  <si>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</si>
  <si>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</si>
  <si>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</si>
  <si>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</si>
  <si>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</si>
  <si>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</si>
  <si>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</si>
  <si>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</si>
  <si>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</si>
  <si>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</si>
  <si>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</si>
  <si>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</si>
  <si>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</si>
  <si>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</si>
  <si>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</si>
  <si>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</si>
  <si>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</si>
  <si>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</si>
  <si>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</si>
  <si>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</si>
  <si>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</si>
  <si>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</si>
  <si>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</si>
  <si>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</si>
  <si>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</si>
  <si>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</si>
  <si>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</si>
  <si>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</si>
  <si>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</si>
  <si>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</si>
  <si>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</si>
  <si>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</si>
  <si>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</si>
  <si>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</si>
  <si>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</si>
  <si>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</si>
  <si>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</si>
  <si>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(xii) passenger kilometres</t>
  </si>
  <si>
    <t>Millions of pkm</t>
  </si>
  <si>
    <t>Eurostat data not available. Please, provide national data with definitions/explanations in column J.</t>
  </si>
  <si>
    <t>(xiii) tonnes kilometres</t>
  </si>
  <si>
    <t>Millions of tkm</t>
  </si>
  <si>
    <t>domestic maritime tonnes kilometres</t>
  </si>
  <si>
    <t>total national aviation tonnes kilometres</t>
  </si>
  <si>
    <t>total international aviation tonnes kilometres</t>
  </si>
  <si>
    <t>domestic maritime passenger kilometres</t>
  </si>
  <si>
    <t>total national aviation passenger kilometres</t>
  </si>
  <si>
    <t>total international aviation passenger kilometres</t>
  </si>
  <si>
    <t>Unit(s)</t>
  </si>
  <si>
    <t>Eurostat Indicator(s)</t>
  </si>
  <si>
    <t>Eurostat database table</t>
  </si>
  <si>
    <t>Eurostat Code</t>
  </si>
  <si>
    <t>and/or</t>
  </si>
  <si>
    <t>42-1</t>
  </si>
  <si>
    <t>Agriculture (voluntary)</t>
  </si>
  <si>
    <t>"Households" (if available) or "Households; non-profit institutions serving households" (Until 2017)</t>
  </si>
  <si>
    <t xml:space="preserve">Due to derogation for some MS granted by Eurostat </t>
  </si>
  <si>
    <t>pkm</t>
  </si>
  <si>
    <t>tkm</t>
  </si>
  <si>
    <t>Last update (date of the data)</t>
  </si>
  <si>
    <r>
      <t xml:space="preserve">Updates on major legislative and non-legislative measures implemented in the </t>
    </r>
    <r>
      <rPr>
        <u/>
        <sz val="11"/>
        <rFont val="Calibri"/>
        <family val="2"/>
        <scheme val="minor"/>
      </rPr>
      <t xml:space="preserve">previous year </t>
    </r>
    <r>
      <rPr>
        <sz val="11"/>
        <rFont val="Calibri"/>
        <family val="2"/>
        <scheme val="minor"/>
      </rPr>
      <t>which contribute towards the overall national energy efficiency targets for 2020:</t>
    </r>
  </si>
  <si>
    <r>
      <t xml:space="preserve">Energy savings </t>
    </r>
    <r>
      <rPr>
        <u/>
        <sz val="12"/>
        <rFont val="Calibri"/>
        <family val="2"/>
        <scheme val="minor"/>
      </rPr>
      <t>achieved</t>
    </r>
    <r>
      <rPr>
        <sz val="12"/>
        <rFont val="Calibri"/>
        <family val="2"/>
        <scheme val="minor"/>
      </rPr>
      <t xml:space="preserve"> through the national energy efficiency obligation schemes referred to in Article 7(1) or the alternative measures adopted in application of Article 7(9):</t>
    </r>
  </si>
  <si>
    <t>41-1</t>
  </si>
  <si>
    <t>41-2</t>
  </si>
  <si>
    <t>Regulations and legislative measures</t>
  </si>
  <si>
    <t>Other</t>
  </si>
  <si>
    <t>Other EED-related measures</t>
  </si>
  <si>
    <t>Nearly zero energy buildings</t>
  </si>
  <si>
    <t>Other EPBD-related measures</t>
  </si>
  <si>
    <t>Energy labelling</t>
  </si>
  <si>
    <t>Ecodesign</t>
  </si>
  <si>
    <t>Market-based instruments (e.g. EEOS)</t>
  </si>
  <si>
    <t>Funds, financial measures &amp; fiscal incentives</t>
  </si>
  <si>
    <t>Information, knowledge &amp; advice</t>
  </si>
  <si>
    <t>Competitions, pilot &amp; demonstration projects</t>
  </si>
  <si>
    <t>Voluntary agreements</t>
  </si>
  <si>
    <t>Measure Type</t>
  </si>
  <si>
    <t>Topic</t>
  </si>
  <si>
    <t>Adoption of a new measure, conclusion of agreement, publication of legislation, commencement/enforcement of a measure/programme</t>
  </si>
  <si>
    <t>Abolition/termination/completion of measure</t>
  </si>
  <si>
    <t>Amendments, implementation or design changes and extension of an on-going measure</t>
  </si>
  <si>
    <t>Continuation of existing measures/no significant updates</t>
  </si>
  <si>
    <t>Drafts, announcements, commitments, planned measures, discussions for a new measure</t>
  </si>
  <si>
    <t>Update type</t>
  </si>
  <si>
    <t>Please select</t>
  </si>
  <si>
    <t>Plans &amp; strategies</t>
  </si>
  <si>
    <t>Market surveillance</t>
  </si>
  <si>
    <t>Monitoring information, update on progress or impact assessment results</t>
  </si>
  <si>
    <t>Minimum energy performance requirements</t>
  </si>
  <si>
    <t>Renovation roadmap Art. 4 EED</t>
  </si>
  <si>
    <t>Alternative measure Art. 7 EED</t>
  </si>
  <si>
    <t>Exemplary role and purchasing by public bodies Art. 5 and 6 EED</t>
  </si>
  <si>
    <t>Metering Art. 9 EED</t>
  </si>
  <si>
    <t>Billing Art. 10 and 11 EED</t>
  </si>
  <si>
    <t>Efficiency in heating and cooling (cogeneration, district heating and cooling) Art. 14 EED</t>
  </si>
  <si>
    <t>Consumer information, empowering programme,  information and training Art. 12 and 17 EED</t>
  </si>
  <si>
    <t>Qualification, accreditation and certification schemes Art. 16 EED</t>
  </si>
  <si>
    <t>Other measures to promote energy efficiency Art. 19 EED</t>
  </si>
  <si>
    <t xml:space="preserve">Energy performance certificates </t>
  </si>
  <si>
    <t>Legal basis</t>
  </si>
  <si>
    <t>Type of update</t>
  </si>
  <si>
    <r>
      <t xml:space="preserve">Please, fill in the green fields (the grey ones are strong reccomended, but voluntary). It can be chosen if Eurostat data or data based on national statistics is provided. Please, fill in </t>
    </r>
    <r>
      <rPr>
        <u/>
        <sz val="18"/>
        <rFont val="Calibri"/>
        <family val="2"/>
        <scheme val="minor"/>
      </rPr>
      <t xml:space="preserve">Table A </t>
    </r>
    <r>
      <rPr>
        <sz val="18"/>
        <rFont val="Calibri"/>
        <family val="2"/>
        <scheme val="minor"/>
      </rPr>
      <t xml:space="preserve">if data from </t>
    </r>
    <r>
      <rPr>
        <u/>
        <sz val="18"/>
        <rFont val="Calibri"/>
        <family val="2"/>
        <scheme val="minor"/>
      </rPr>
      <t>Eurostat</t>
    </r>
    <r>
      <rPr>
        <sz val="18"/>
        <rFont val="Calibri"/>
        <family val="2"/>
        <scheme val="minor"/>
      </rPr>
      <t xml:space="preserve"> is reported. In case, the data is based on </t>
    </r>
    <r>
      <rPr>
        <u/>
        <sz val="18"/>
        <rFont val="Calibri"/>
        <family val="2"/>
        <scheme val="minor"/>
      </rPr>
      <t>national statistics, please,</t>
    </r>
    <r>
      <rPr>
        <sz val="18"/>
        <rFont val="Calibri"/>
        <family val="2"/>
        <scheme val="minor"/>
      </rPr>
      <t xml:space="preserve"> fill in </t>
    </r>
    <r>
      <rPr>
        <u/>
        <sz val="18"/>
        <rFont val="Calibri"/>
        <family val="2"/>
        <scheme val="minor"/>
      </rPr>
      <t>Table B</t>
    </r>
    <r>
      <rPr>
        <sz val="18"/>
        <rFont val="Calibri"/>
        <family val="2"/>
        <scheme val="minor"/>
      </rPr>
      <t xml:space="preserve"> and provide definitions. </t>
    </r>
  </si>
  <si>
    <t>Definition of provided national statistics for data fields not available in Eurostat</t>
  </si>
  <si>
    <t>Table B - Data based on national statistics</t>
  </si>
  <si>
    <t>Definition of provided national statistics (including differences respect the definitions of Eurostat indicators listed above)</t>
  </si>
  <si>
    <t>Additional requirements  Article 24 (1), Annex XIV, Part 1 (c) Energy Efficiency Directive</t>
  </si>
  <si>
    <t>Additional requirements  Article 24 (1), Annex XIV, Part 1 (d) Energy Efficiency Directive</t>
  </si>
  <si>
    <t>Type of measure</t>
  </si>
  <si>
    <t>General transposition: Energy Efficiency Directive EED</t>
  </si>
  <si>
    <t>Energy Efficiency Obligation Scheme Art. 7 EED</t>
  </si>
  <si>
    <t xml:space="preserve">Public sector renovations Art. 5 EED </t>
  </si>
  <si>
    <t>Energy audits in large enterprises Art. 8 EED</t>
  </si>
  <si>
    <t>Demand response and efficiency in transformation and distribution networks Art. 15 EED</t>
  </si>
  <si>
    <t>Energy services &amp; performance contracting Art. 18 EED</t>
  </si>
  <si>
    <t>National Energy Efficiency Fund Art. 19 EED</t>
  </si>
  <si>
    <r>
      <t xml:space="preserve">Total building floor area of the buildings with a total useful floor area over 250 m2 owned and occupied by the Member States’ central government that, </t>
    </r>
    <r>
      <rPr>
        <u/>
        <sz val="12"/>
        <rFont val="Calibri"/>
        <family val="2"/>
        <scheme val="minor"/>
      </rPr>
      <t>on 1 January of the year in which the report is due</t>
    </r>
    <r>
      <rPr>
        <sz val="12"/>
        <rFont val="Calibri"/>
        <family val="2"/>
        <scheme val="minor"/>
      </rPr>
      <t xml:space="preserve">, did </t>
    </r>
    <r>
      <rPr>
        <u/>
        <sz val="12"/>
        <rFont val="Calibri"/>
        <family val="2"/>
        <scheme val="minor"/>
      </rPr>
      <t>not</t>
    </r>
    <r>
      <rPr>
        <sz val="12"/>
        <rFont val="Calibri"/>
        <family val="2"/>
        <scheme val="minor"/>
      </rPr>
      <t xml:space="preserve"> meet the energy performance requirements referred to in Article 5(1):</t>
    </r>
  </si>
  <si>
    <t>Policy measure 
(Please, specify the policy measure)</t>
  </si>
  <si>
    <r>
      <t xml:space="preserve">Total building floor area of heated and/or cooled buildings owned and occupied by the Member States’ central government that was </t>
    </r>
    <r>
      <rPr>
        <u/>
        <sz val="12"/>
        <rFont val="Calibri"/>
        <family val="2"/>
        <scheme val="minor"/>
      </rPr>
      <t xml:space="preserve">renovated in the previous year </t>
    </r>
    <r>
      <rPr>
        <sz val="12"/>
        <rFont val="Calibri"/>
        <family val="2"/>
        <scheme val="minor"/>
      </rPr>
      <t>referred to in Article 5(1), or the amount of energy savings in eligible buildings owned and occupied by their central government as referred to in Article 5(6):</t>
    </r>
  </si>
  <si>
    <t>43-10</t>
  </si>
  <si>
    <t>43-11</t>
  </si>
  <si>
    <t>Amount of energy savings [ktoe] achieved in 2016 in eligible buildings owned and occupied by their central government as referred to in Article 5(6)</t>
  </si>
  <si>
    <t>Default approach  Article 5(1)</t>
  </si>
  <si>
    <t>Alternative approach 
Article 5(6)</t>
  </si>
  <si>
    <t>Page 1/5</t>
  </si>
  <si>
    <t>Page 2/5</t>
  </si>
  <si>
    <t>Page 3/5</t>
  </si>
  <si>
    <t>Page 4/5</t>
  </si>
  <si>
    <t>45-3</t>
  </si>
  <si>
    <t>45-4</t>
  </si>
  <si>
    <t>46-3</t>
  </si>
  <si>
    <t>46-4</t>
  </si>
  <si>
    <t>43-12</t>
  </si>
  <si>
    <t>42-2</t>
  </si>
  <si>
    <t>Measure 1</t>
  </si>
  <si>
    <t>Measure 2</t>
  </si>
  <si>
    <t>Measure 3</t>
  </si>
  <si>
    <t>Page 5/5</t>
  </si>
  <si>
    <r>
      <t xml:space="preserve">Total </t>
    </r>
    <r>
      <rPr>
        <u/>
        <sz val="11"/>
        <rFont val="Calibri"/>
        <family val="2"/>
        <scheme val="minor"/>
      </rPr>
      <t>expected</t>
    </r>
    <r>
      <rPr>
        <sz val="11"/>
        <rFont val="Calibri"/>
        <family val="2"/>
        <scheme val="minor"/>
      </rPr>
      <t xml:space="preserve"> savings [ktoe] by 2020 expressed in final energy (voluntary) </t>
    </r>
  </si>
  <si>
    <t>Total building floor area [m2] of the buildings with a total useful floor area over 250 m2 owned and occupied by the Member States’ central government on 1 January 2018</t>
  </si>
  <si>
    <t>Savings achieved in 2016 [ktoe]                                                                                                                                                                                                                                expressed in final energy</t>
  </si>
  <si>
    <r>
      <t xml:space="preserve">Total annual end-use savings achieved [ktoe] in 2016 
(amount of savings from new actions implemented in 2016 </t>
    </r>
    <r>
      <rPr>
        <u/>
        <sz val="11"/>
        <rFont val="Calibri"/>
        <family val="2"/>
        <scheme val="minor"/>
      </rPr>
      <t>and</t>
    </r>
    <r>
      <rPr>
        <sz val="11"/>
        <rFont val="Calibri"/>
        <family val="2"/>
        <scheme val="minor"/>
      </rPr>
      <t xml:space="preserve"> from actions implemented in 2014 or 2015 that continue delivering savings in 2016)</t>
    </r>
  </si>
  <si>
    <t xml:space="preserve">Energy savings achieved in 2016 from supply side measures accounted for under Art. 7 (2)(c) </t>
  </si>
  <si>
    <t>Energy savings achieved in 2016                                        (savings achieved from measures and notified under Article 7(2)c) and (d) shall not be part of this table)</t>
  </si>
  <si>
    <t xml:space="preserve">Energy savings achieved in 2016 from early actions accounted for under Art. 7 (2)(d) </t>
  </si>
  <si>
    <r>
      <t xml:space="preserve">Amount of energy savings [ktoe] achieved </t>
    </r>
    <r>
      <rPr>
        <u/>
        <sz val="11"/>
        <rFont val="Calibri"/>
        <family val="2"/>
        <scheme val="minor"/>
      </rPr>
      <t>in 2017</t>
    </r>
    <r>
      <rPr>
        <sz val="11"/>
        <rFont val="Calibri"/>
        <family val="2"/>
        <scheme val="minor"/>
      </rPr>
      <t xml:space="preserve"> in eligible buildings owned and occupied by their central government as referred to in Article 5(6), in primary or final energy</t>
    </r>
  </si>
  <si>
    <r>
      <t xml:space="preserve">Amount of energy savings [ktoe] achieved </t>
    </r>
    <r>
      <rPr>
        <u/>
        <sz val="11"/>
        <rFont val="Calibri"/>
        <family val="2"/>
        <scheme val="minor"/>
      </rPr>
      <t>in 2017</t>
    </r>
    <r>
      <rPr>
        <sz val="11"/>
        <rFont val="Calibri"/>
        <family val="2"/>
        <scheme val="minor"/>
      </rPr>
      <t xml:space="preserve"> in eligible buildings owned and occupied by their central government due to renovation of buidlings as set out in Article 5(1), expressed in primary or final energy</t>
    </r>
  </si>
  <si>
    <r>
      <t xml:space="preserve">Total building floor area [m2] of buildings renovated </t>
    </r>
    <r>
      <rPr>
        <u/>
        <sz val="11"/>
        <rFont val="Calibri"/>
        <family val="2"/>
        <scheme val="minor"/>
      </rPr>
      <t>in 2017</t>
    </r>
    <r>
      <rPr>
        <sz val="11"/>
        <rFont val="Calibri"/>
        <family val="2"/>
        <scheme val="minor"/>
      </rPr>
      <t xml:space="preserve"> as referred to in Article 5(1)</t>
    </r>
  </si>
  <si>
    <t>Annual Report 2018</t>
  </si>
  <si>
    <r>
      <t xml:space="preserve">Total annual savings generated </t>
    </r>
    <r>
      <rPr>
        <u/>
        <sz val="11"/>
        <rFont val="Calibri"/>
        <family val="2"/>
        <scheme val="minor"/>
      </rPr>
      <t>in 2016</t>
    </r>
    <r>
      <rPr>
        <sz val="11"/>
        <rFont val="Calibri"/>
        <family val="2"/>
        <scheme val="minor"/>
      </rPr>
      <t xml:space="preserve"> [ktoe] from </t>
    </r>
    <r>
      <rPr>
        <u/>
        <sz val="11"/>
        <rFont val="Calibri"/>
        <family val="2"/>
        <scheme val="minor"/>
      </rPr>
      <t xml:space="preserve">supply side measures </t>
    </r>
    <r>
      <rPr>
        <sz val="11"/>
        <rFont val="Calibri"/>
        <family val="2"/>
        <scheme val="minor"/>
      </rPr>
      <t xml:space="preserve">(amount of savings from new actions implemented in 2016 </t>
    </r>
    <r>
      <rPr>
        <u/>
        <sz val="11"/>
        <rFont val="Calibri"/>
        <family val="2"/>
        <scheme val="minor"/>
      </rPr>
      <t>and</t>
    </r>
    <r>
      <rPr>
        <sz val="11"/>
        <rFont val="Calibri"/>
        <family val="2"/>
        <scheme val="minor"/>
      </rPr>
      <t xml:space="preserve"> actions implemented in 2014 or 2015 that continue delivering savings in 2016) expressed in final energy</t>
    </r>
  </si>
  <si>
    <r>
      <t xml:space="preserve">Totoal amount of savings generated </t>
    </r>
    <r>
      <rPr>
        <u/>
        <sz val="11"/>
        <rFont val="Calibri"/>
        <family val="2"/>
        <scheme val="minor"/>
      </rPr>
      <t>in 2016</t>
    </r>
    <r>
      <rPr>
        <sz val="11"/>
        <rFont val="Calibri"/>
        <family val="2"/>
        <scheme val="minor"/>
      </rPr>
      <t xml:space="preserve"> [ktoe] from </t>
    </r>
    <r>
      <rPr>
        <u/>
        <sz val="11"/>
        <rFont val="Calibri"/>
        <family val="2"/>
        <scheme val="minor"/>
      </rPr>
      <t xml:space="preserve">early actions </t>
    </r>
    <r>
      <rPr>
        <sz val="11"/>
        <rFont val="Calibri"/>
        <family val="2"/>
        <scheme val="minor"/>
      </rPr>
      <t>that took place between 31/12/2008 and 31/12/2013 expressed in final energy</t>
    </r>
  </si>
  <si>
    <t>Explanation growth</t>
  </si>
  <si>
    <t>Economic growth</t>
  </si>
  <si>
    <t>Increase of employment</t>
  </si>
  <si>
    <t>Increase of population and/or households</t>
  </si>
  <si>
    <t>Increase of disposable income of households</t>
  </si>
  <si>
    <t>Increase of transport of goods</t>
  </si>
  <si>
    <t>Increase of transport of passengers</t>
  </si>
  <si>
    <t>Decline of fuel prices</t>
  </si>
  <si>
    <t>Worsening of winter climatic conditions</t>
  </si>
  <si>
    <t>Worsening of summer climatic conditions</t>
  </si>
  <si>
    <t>Exceptional event</t>
  </si>
  <si>
    <t>Change in the methodology of measurement or calculation of energy consumptions</t>
  </si>
  <si>
    <t>Increase of value added</t>
  </si>
  <si>
    <t>Main reason 1</t>
  </si>
  <si>
    <t>Main reason 2</t>
  </si>
  <si>
    <t>Main reason 3</t>
  </si>
  <si>
    <t>Please, insert explanations or provide a link to an extra/additional document:</t>
  </si>
  <si>
    <r>
      <t xml:space="preserve">thereof savings achieved [ktoe] in 2016 only from </t>
    </r>
    <r>
      <rPr>
        <u/>
        <sz val="11"/>
        <rFont val="Calibri"/>
        <family val="2"/>
        <scheme val="minor"/>
      </rPr>
      <t>new</t>
    </r>
    <r>
      <rPr>
        <sz val="11"/>
        <rFont val="Calibri"/>
        <family val="2"/>
        <scheme val="minor"/>
      </rPr>
      <t xml:space="preserve"> actions that were implemented in 2016</t>
    </r>
  </si>
  <si>
    <t>not available</t>
  </si>
  <si>
    <t>Belgium</t>
  </si>
  <si>
    <t>Statbel</t>
  </si>
  <si>
    <t xml:space="preserve"> Not mandatory in Annex XIV </t>
  </si>
  <si>
    <t>Table 1: National Energy Indicators required according to article 24.1 and annex XIV part I of the EE Directive 2012/27/EU</t>
  </si>
  <si>
    <r>
      <t>(i)</t>
    </r>
    <r>
      <rPr>
        <sz val="7"/>
        <color theme="1"/>
        <rFont val="Times New Roman"/>
        <family val="1"/>
      </rPr>
      <t xml:space="preserve">            </t>
    </r>
    <r>
      <rPr>
        <sz val="8"/>
        <color theme="1"/>
        <rFont val="Trebuchet MS"/>
        <family val="2"/>
      </rPr>
      <t>Primary energy consumption</t>
    </r>
  </si>
  <si>
    <r>
      <t>(ii)</t>
    </r>
    <r>
      <rPr>
        <sz val="7"/>
        <color theme="1"/>
        <rFont val="Times New Roman"/>
        <family val="1"/>
      </rPr>
      <t xml:space="preserve">           </t>
    </r>
    <r>
      <rPr>
        <sz val="8"/>
        <color theme="1"/>
        <rFont val="Trebuchet MS"/>
        <family val="2"/>
      </rPr>
      <t>Total final energy consumption</t>
    </r>
  </si>
  <si>
    <r>
      <t>(iii)</t>
    </r>
    <r>
      <rPr>
        <sz val="7"/>
        <color theme="1"/>
        <rFont val="Times New Roman"/>
        <family val="1"/>
      </rPr>
      <t xml:space="preserve">          </t>
    </r>
    <r>
      <rPr>
        <sz val="8"/>
        <color theme="1"/>
        <rFont val="Trebuchet MS"/>
        <family val="2"/>
      </rPr>
      <t>Final energy consumption by sector</t>
    </r>
  </si>
  <si>
    <r>
      <t>-</t>
    </r>
    <r>
      <rPr>
        <sz val="7"/>
        <color theme="1"/>
        <rFont val="Times New Roman"/>
        <family val="1"/>
      </rPr>
      <t xml:space="preserve">       </t>
    </r>
    <r>
      <rPr>
        <sz val="8"/>
        <color theme="1"/>
        <rFont val="Trebuchet MS"/>
        <family val="2"/>
      </rPr>
      <t>Industry</t>
    </r>
  </si>
  <si>
    <r>
      <t>-</t>
    </r>
    <r>
      <rPr>
        <sz val="7"/>
        <color theme="1"/>
        <rFont val="Times New Roman"/>
        <family val="1"/>
      </rPr>
      <t xml:space="preserve">       </t>
    </r>
    <r>
      <rPr>
        <sz val="8"/>
        <color theme="1"/>
        <rFont val="Trebuchet MS"/>
        <family val="2"/>
      </rPr>
      <t>Transport (incl. aviation)</t>
    </r>
  </si>
  <si>
    <r>
      <t>-</t>
    </r>
    <r>
      <rPr>
        <sz val="7"/>
        <color theme="1"/>
        <rFont val="Times New Roman"/>
        <family val="1"/>
      </rPr>
      <t xml:space="preserve">       </t>
    </r>
    <r>
      <rPr>
        <sz val="8"/>
        <color theme="1"/>
        <rFont val="Trebuchet MS"/>
        <family val="2"/>
      </rPr>
      <t>Households</t>
    </r>
  </si>
  <si>
    <r>
      <t>-</t>
    </r>
    <r>
      <rPr>
        <sz val="7"/>
        <color theme="1"/>
        <rFont val="Times New Roman"/>
        <family val="1"/>
      </rPr>
      <t xml:space="preserve">       </t>
    </r>
    <r>
      <rPr>
        <sz val="8"/>
        <color theme="1"/>
        <rFont val="Trebuchet MS"/>
        <family val="2"/>
      </rPr>
      <t>Services</t>
    </r>
  </si>
  <si>
    <r>
      <t>(iv)</t>
    </r>
    <r>
      <rPr>
        <sz val="7"/>
        <color theme="1"/>
        <rFont val="Times New Roman"/>
        <family val="1"/>
      </rPr>
      <t xml:space="preserve">           </t>
    </r>
    <r>
      <rPr>
        <sz val="8"/>
        <color theme="1"/>
        <rFont val="Trebuchet MS"/>
        <family val="2"/>
      </rPr>
      <t>Gross value added by sector</t>
    </r>
  </si>
  <si>
    <r>
      <t>-</t>
    </r>
    <r>
      <rPr>
        <sz val="7"/>
        <color theme="1"/>
        <rFont val="Times New Roman"/>
        <family val="1"/>
      </rPr>
      <t xml:space="preserve">       </t>
    </r>
    <r>
      <rPr>
        <sz val="8"/>
        <color theme="1"/>
        <rFont val="Trebuchet MS"/>
        <family val="2"/>
      </rPr>
      <t>industry</t>
    </r>
  </si>
  <si>
    <t>billion euro (*)</t>
  </si>
  <si>
    <r>
      <t>-</t>
    </r>
    <r>
      <rPr>
        <sz val="7"/>
        <color theme="1"/>
        <rFont val="Times New Roman"/>
        <family val="1"/>
      </rPr>
      <t xml:space="preserve">       </t>
    </r>
    <r>
      <rPr>
        <sz val="8"/>
        <color theme="1"/>
        <rFont val="Trebuchet MS"/>
        <family val="2"/>
      </rPr>
      <t>services</t>
    </r>
  </si>
  <si>
    <r>
      <t>(v)</t>
    </r>
    <r>
      <rPr>
        <sz val="7"/>
        <color theme="1"/>
        <rFont val="Times New Roman"/>
        <family val="1"/>
      </rPr>
      <t xml:space="preserve">            </t>
    </r>
    <r>
      <rPr>
        <sz val="8"/>
        <color theme="1"/>
        <rFont val="Trebuchet MS"/>
        <family val="2"/>
      </rPr>
      <t>Disposable income of households</t>
    </r>
  </si>
  <si>
    <t>billion euro</t>
  </si>
  <si>
    <r>
      <t>(vi)</t>
    </r>
    <r>
      <rPr>
        <sz val="7"/>
        <color theme="1"/>
        <rFont val="Times New Roman"/>
        <family val="1"/>
      </rPr>
      <t xml:space="preserve">           </t>
    </r>
    <r>
      <rPr>
        <sz val="8"/>
        <color theme="1"/>
        <rFont val="Trebuchet MS"/>
        <family val="2"/>
      </rPr>
      <t>Gross domestic product (GDP)</t>
    </r>
  </si>
  <si>
    <r>
      <t>(vii)</t>
    </r>
    <r>
      <rPr>
        <sz val="7"/>
        <color theme="1"/>
        <rFont val="Times New Roman"/>
        <family val="1"/>
      </rPr>
      <t xml:space="preserve">          </t>
    </r>
    <r>
      <rPr>
        <sz val="8"/>
        <color theme="1"/>
        <rFont val="Trebuchet MS"/>
        <family val="2"/>
      </rPr>
      <t xml:space="preserve">Electricity generation from </t>
    </r>
    <r>
      <rPr>
        <sz val="8"/>
        <color theme="9"/>
        <rFont val="Trebuchet MS"/>
        <family val="2"/>
      </rPr>
      <t>CONVENTIONAL</t>
    </r>
    <r>
      <rPr>
        <sz val="8"/>
        <color theme="1"/>
        <rFont val="Trebuchet MS"/>
        <family val="2"/>
      </rPr>
      <t xml:space="preserve"> thermal power generation </t>
    </r>
    <r>
      <rPr>
        <sz val="8"/>
        <color theme="9"/>
        <rFont val="Trebuchet MS"/>
        <family val="2"/>
      </rPr>
      <t>(excluding CHP)</t>
    </r>
  </si>
  <si>
    <t>TWh</t>
  </si>
  <si>
    <r>
      <t>(viii)</t>
    </r>
    <r>
      <rPr>
        <sz val="7"/>
        <color theme="1"/>
        <rFont val="Times New Roman"/>
        <family val="1"/>
      </rPr>
      <t xml:space="preserve">         </t>
    </r>
    <r>
      <rPr>
        <sz val="8"/>
        <color theme="1"/>
        <rFont val="Trebuchet MS"/>
        <family val="2"/>
      </rPr>
      <t>Electricity generation from combined heat and power</t>
    </r>
  </si>
  <si>
    <r>
      <t>(ix)</t>
    </r>
    <r>
      <rPr>
        <sz val="7"/>
        <color theme="1"/>
        <rFont val="Times New Roman"/>
        <family val="1"/>
      </rPr>
      <t xml:space="preserve">          </t>
    </r>
    <r>
      <rPr>
        <sz val="8"/>
        <color theme="1"/>
        <rFont val="Trebuchet MS"/>
        <family val="2"/>
      </rPr>
      <t xml:space="preserve">Heat generation from thermal power plants </t>
    </r>
    <r>
      <rPr>
        <sz val="8"/>
        <color theme="9"/>
        <rFont val="Trebuchet MS"/>
        <family val="2"/>
      </rPr>
      <t>(excluding CHP)</t>
    </r>
  </si>
  <si>
    <r>
      <t>(x)</t>
    </r>
    <r>
      <rPr>
        <sz val="7"/>
        <color theme="1"/>
        <rFont val="Times New Roman"/>
        <family val="1"/>
      </rPr>
      <t xml:space="preserve">           </t>
    </r>
    <r>
      <rPr>
        <sz val="8"/>
        <color theme="1"/>
        <rFont val="Trebuchet MS"/>
        <family val="2"/>
      </rPr>
      <t>Heat generation from combined heat and power plants</t>
    </r>
  </si>
  <si>
    <r>
      <t>(xi)</t>
    </r>
    <r>
      <rPr>
        <sz val="7"/>
        <color theme="1"/>
        <rFont val="Times New Roman"/>
        <family val="1"/>
      </rPr>
      <t xml:space="preserve">          </t>
    </r>
    <r>
      <rPr>
        <sz val="8"/>
        <color theme="1"/>
        <rFont val="Trebuchet MS"/>
        <family val="2"/>
      </rPr>
      <t xml:space="preserve">Fuel input for </t>
    </r>
    <r>
      <rPr>
        <sz val="8"/>
        <color theme="9"/>
        <rFont val="Trebuchet MS"/>
        <family val="2"/>
      </rPr>
      <t>CONVENTIONAL</t>
    </r>
    <r>
      <rPr>
        <sz val="8"/>
        <color theme="1"/>
        <rFont val="Trebuchet MS"/>
        <family val="2"/>
      </rPr>
      <t xml:space="preserve"> thermal power generation</t>
    </r>
  </si>
  <si>
    <r>
      <t>(xii)</t>
    </r>
    <r>
      <rPr>
        <sz val="7"/>
        <color theme="1"/>
        <rFont val="Times New Roman"/>
        <family val="1"/>
      </rPr>
      <t xml:space="preserve">         </t>
    </r>
    <r>
      <rPr>
        <sz val="8"/>
        <color theme="1"/>
        <rFont val="Trebuchet MS"/>
        <family val="2"/>
      </rPr>
      <t>Passenger kilometres (road and rail) (**)</t>
    </r>
  </si>
  <si>
    <t>n.a</t>
  </si>
  <si>
    <t>billion pkm</t>
  </si>
  <si>
    <r>
      <t>-</t>
    </r>
    <r>
      <rPr>
        <sz val="7"/>
        <color theme="1"/>
        <rFont val="Times New Roman"/>
        <family val="1"/>
      </rPr>
      <t xml:space="preserve">       </t>
    </r>
    <r>
      <rPr>
        <sz val="8"/>
        <color theme="1"/>
        <rFont val="Trebuchet MS"/>
        <family val="2"/>
      </rPr>
      <t>Number of passengers (public transport)</t>
    </r>
  </si>
  <si>
    <t>billion passengers</t>
  </si>
  <si>
    <r>
      <t>(xiii)</t>
    </r>
    <r>
      <rPr>
        <sz val="7"/>
        <color theme="1"/>
        <rFont val="Times New Roman"/>
        <family val="1"/>
      </rPr>
      <t xml:space="preserve">        </t>
    </r>
    <r>
      <rPr>
        <sz val="8"/>
        <color theme="1"/>
        <rFont val="Trebuchet MS"/>
        <family val="2"/>
      </rPr>
      <t>Tonnes kilometres (**)</t>
    </r>
  </si>
  <si>
    <t>billion tkm</t>
  </si>
  <si>
    <r>
      <t>(xiv)</t>
    </r>
    <r>
      <rPr>
        <sz val="7"/>
        <color theme="1"/>
        <rFont val="Times New Roman"/>
        <family val="1"/>
      </rPr>
      <t xml:space="preserve">         </t>
    </r>
    <r>
      <rPr>
        <sz val="8"/>
        <color theme="1"/>
        <rFont val="Trebuchet MS"/>
        <family val="2"/>
      </rPr>
      <t>Combined transport kilometres</t>
    </r>
  </si>
  <si>
    <r>
      <t>(xv)</t>
    </r>
    <r>
      <rPr>
        <sz val="7"/>
        <color theme="1"/>
        <rFont val="Times New Roman"/>
        <family val="1"/>
      </rPr>
      <t xml:space="preserve">          </t>
    </r>
    <r>
      <rPr>
        <sz val="8"/>
        <color theme="1"/>
        <rFont val="Trebuchet MS"/>
        <family val="2"/>
      </rPr>
      <t>population</t>
    </r>
  </si>
  <si>
    <t>thousand</t>
  </si>
  <si>
    <t>Sources: Eurostat, BNB/NBB, EC Statistical pocketbook 2016, FPB (transport data base and scoreboard).</t>
  </si>
  <si>
    <t>(**): on the Belgian territory.</t>
  </si>
  <si>
    <t>71,5</t>
  </si>
  <si>
    <r>
      <t xml:space="preserve">(*): chained euros, reference year </t>
    </r>
    <r>
      <rPr>
        <b/>
        <u/>
        <sz val="7"/>
        <color rgb="FFFF0000"/>
        <rFont val="Trebuchet MS"/>
        <family val="2"/>
      </rPr>
      <t>2015</t>
    </r>
  </si>
  <si>
    <t>41-1-FWB</t>
  </si>
  <si>
    <t>41-1-DG</t>
  </si>
  <si>
    <t>41-1-Wallonia</t>
  </si>
  <si>
    <t>41-2-FWB</t>
  </si>
  <si>
    <t>41-2-Wallonia</t>
  </si>
  <si>
    <t>41-2-DG</t>
  </si>
  <si>
    <t>Non conform area 2016 for "Deutsche Gemeinschaft"</t>
  </si>
  <si>
    <t>Non conform area 2016 for "Service Public de Wallonie"</t>
  </si>
  <si>
    <t>NA</t>
  </si>
  <si>
    <t>43-1-FWB</t>
  </si>
  <si>
    <t>43-2 - DG</t>
  </si>
  <si>
    <t>43-3-Wallonia</t>
  </si>
  <si>
    <t>Non conform area 2016 for "Federation Wallonie-Bruxelles"</t>
  </si>
  <si>
    <t>7 048 MWh new primary energy savings in 2016</t>
  </si>
  <si>
    <t>Not yet available</t>
  </si>
  <si>
    <t>43-12-FWB</t>
  </si>
  <si>
    <t>43-12-DG</t>
  </si>
  <si>
    <t>43-12-Wallonia</t>
  </si>
  <si>
    <t>Sum of primary energy savings over the time period 2014-2016 in ktoe for "Federation Wallonie-Bruxelles"</t>
  </si>
  <si>
    <t>Sum of primary energy savings over the time period 2014-2016 in ktoe for "Deutsche Gemeinschaft"</t>
  </si>
  <si>
    <t>Sum of primary energy savings over the time period 2014-2016 in ktoe for "Service Public de Wallonie"</t>
  </si>
  <si>
    <t>15 450 MWh still active primary energy savings in 2016</t>
  </si>
  <si>
    <t>633 MWh still active primary energy savings in 2016</t>
  </si>
  <si>
    <t>9 159 MWh still active primary energy savings in 2016</t>
  </si>
  <si>
    <t>Sum of following detailed savings</t>
  </si>
  <si>
    <t>43-0</t>
  </si>
  <si>
    <t>Sum of all alternative measures detailed hereafter</t>
  </si>
  <si>
    <t>44-1-Wallonia</t>
  </si>
  <si>
    <t>44-2-Wallonia</t>
  </si>
  <si>
    <t>44-3-Wallonia</t>
  </si>
  <si>
    <t>44-4-Wallonia</t>
  </si>
  <si>
    <t>44-5-Wallonia</t>
  </si>
  <si>
    <t>44-6-Wallonia</t>
  </si>
  <si>
    <t>44-7-Wallonia</t>
  </si>
  <si>
    <t>44-8-Wallonia</t>
  </si>
  <si>
    <t>44-9-Wallonia</t>
  </si>
  <si>
    <t>44-10-Wallonia</t>
  </si>
  <si>
    <t>44-11-Wallonia</t>
  </si>
  <si>
    <t>44-12-Wallonia</t>
  </si>
  <si>
    <t>Obligation mechanism</t>
  </si>
  <si>
    <t>44-13-Wallonia</t>
  </si>
  <si>
    <t>44-14-Wallonia</t>
  </si>
  <si>
    <t>44-15-Wallonia</t>
  </si>
  <si>
    <t>44-16-Wallonia</t>
  </si>
  <si>
    <t>44-17-Wallonia</t>
  </si>
  <si>
    <t>44-18-Wallonia</t>
  </si>
  <si>
    <t>Accords de Branche 2</t>
  </si>
  <si>
    <t>Voluntary agrrement - Industry</t>
  </si>
  <si>
    <t>Nouveaux Accords Volontaires</t>
  </si>
  <si>
    <t>Voluntary agreement - PME</t>
  </si>
  <si>
    <t>Eclairage public</t>
  </si>
  <si>
    <t>Voluntary agreement - Public lighting</t>
  </si>
  <si>
    <t>Ecofiscalité - taxe km</t>
  </si>
  <si>
    <t>Tax - Freight transport on highways</t>
  </si>
  <si>
    <t>Ecopack</t>
  </si>
  <si>
    <t>Financial scheme (loan) - Residential buildings</t>
  </si>
  <si>
    <t>Exemple public</t>
  </si>
  <si>
    <t>Financial scheme (loan) - Public buildings</t>
  </si>
  <si>
    <t>FEDER</t>
  </si>
  <si>
    <t>Financial scheme (investment) - Public sector</t>
  </si>
  <si>
    <t>UDE (loi expansion économique)</t>
  </si>
  <si>
    <t>Financial scheme (grant) - industry</t>
  </si>
  <si>
    <t>MEBAR</t>
  </si>
  <si>
    <t>Financial scheme (grant) - energy poverty</t>
  </si>
  <si>
    <t>PAPE</t>
  </si>
  <si>
    <t>Financial scheme (investment) - energy poverty</t>
  </si>
  <si>
    <t>PIVERT</t>
  </si>
  <si>
    <t>Financial scheme (investment) - social housing</t>
  </si>
  <si>
    <t>Primes énergie citoyens</t>
  </si>
  <si>
    <t>Financial scheme (grant) - residential buildings</t>
  </si>
  <si>
    <t>Primes énergie industrie</t>
  </si>
  <si>
    <t>Primes à la réhabilitation</t>
  </si>
  <si>
    <t>Transport public</t>
  </si>
  <si>
    <t>Voluntary agrrement - public transportation</t>
  </si>
  <si>
    <t>UREBA ordinaire</t>
  </si>
  <si>
    <t>Financial scheme (subsidy) - public buildings</t>
  </si>
  <si>
    <t>UREBA exceptionnel</t>
  </si>
  <si>
    <t>Financial scheme -public buildings</t>
  </si>
  <si>
    <t>Alternative scheme in Wallonia</t>
  </si>
  <si>
    <t>Early actions in Wallonia (renovation grants from 2009 to 2013)</t>
  </si>
  <si>
    <t>46-1-Wallonia</t>
  </si>
  <si>
    <t>45-1-Wallonia</t>
  </si>
  <si>
    <t>3 847 GWh of early actions in Wallonia, capped to 1 223 GWh (25% exemption)</t>
  </si>
  <si>
    <t>No new primary energy savings in 2016</t>
  </si>
  <si>
    <t>7 458 MWh new primary energy savings in 2016</t>
  </si>
  <si>
    <t>41-1-FED</t>
  </si>
  <si>
    <r>
      <t xml:space="preserve">Inventory </t>
    </r>
    <r>
      <rPr>
        <sz val="11"/>
        <color rgb="FFFF0000"/>
        <rFont val="Calibri"/>
        <family val="2"/>
        <scheme val="minor"/>
      </rPr>
      <t>2016</t>
    </r>
    <r>
      <rPr>
        <sz val="11"/>
        <rFont val="Calibri"/>
        <family val="2"/>
        <scheme val="minor"/>
      </rPr>
      <t xml:space="preserve"> for  "Federal"</t>
    </r>
  </si>
  <si>
    <r>
      <t xml:space="preserve">Inventory </t>
    </r>
    <r>
      <rPr>
        <sz val="11"/>
        <color rgb="FFFF0000"/>
        <rFont val="Calibri"/>
        <family val="2"/>
        <scheme val="minor"/>
      </rPr>
      <t>2016</t>
    </r>
    <r>
      <rPr>
        <sz val="11"/>
        <rFont val="Calibri"/>
        <family val="2"/>
        <scheme val="minor"/>
      </rPr>
      <t xml:space="preserve"> for  "Federation Wallonie-Bruxelles"</t>
    </r>
  </si>
  <si>
    <r>
      <t xml:space="preserve">Inventory </t>
    </r>
    <r>
      <rPr>
        <sz val="11"/>
        <color rgb="FFFF0000"/>
        <rFont val="Calibri"/>
        <family val="2"/>
        <scheme val="minor"/>
      </rPr>
      <t>2016</t>
    </r>
    <r>
      <rPr>
        <sz val="11"/>
        <rFont val="Calibri"/>
        <family val="2"/>
        <scheme val="minor"/>
      </rPr>
      <t xml:space="preserve"> for  "Deutsche Gemeinschaft"</t>
    </r>
  </si>
  <si>
    <r>
      <t xml:space="preserve">Inventory </t>
    </r>
    <r>
      <rPr>
        <sz val="11"/>
        <color rgb="FFFF0000"/>
        <rFont val="Calibri"/>
        <family val="2"/>
        <scheme val="minor"/>
      </rPr>
      <t>2016</t>
    </r>
    <r>
      <rPr>
        <sz val="11"/>
        <rFont val="Calibri"/>
        <family val="2"/>
        <scheme val="minor"/>
      </rPr>
      <t xml:space="preserve"> for "Service Public de Wallonie"</t>
    </r>
  </si>
  <si>
    <t>41-2-FED</t>
  </si>
  <si>
    <t>Non conform area 2016 for "Federal"</t>
  </si>
  <si>
    <t>Energy inventory and Action plan for "Federation Wallonie-Bruxelles" building park</t>
  </si>
  <si>
    <t>Energy inventory and Action plan for "Deutsche Gemeinschaft" building park</t>
  </si>
  <si>
    <t>Energy inventory and Action plan for "Service Public de Wallonie" building park</t>
  </si>
  <si>
    <t>29,3 GWh</t>
  </si>
  <si>
    <t>43-12-FED</t>
  </si>
  <si>
    <t xml:space="preserve">Sum of primary energy savings over the time period 2014-2016 in ktoe for "Federal" </t>
  </si>
  <si>
    <t>49,700 GWh primary energy savings</t>
  </si>
  <si>
    <r>
      <rPr>
        <b/>
        <sz val="11"/>
        <rFont val="Calibri"/>
        <family val="2"/>
        <scheme val="minor"/>
      </rPr>
      <t xml:space="preserve">HomeGrade </t>
    </r>
    <r>
      <rPr>
        <sz val="11"/>
        <rFont val="Calibri"/>
        <family val="2"/>
        <scheme val="minor"/>
      </rPr>
      <t xml:space="preserve"> est un service destiné à accompagner les locataires, propriétaires occupants, bailleurs ou copropriétaires en matière d’acoustique, d’énergie, de logement, de rénovation, de patrimoine et d’urbanisme. Les conseillers de HomeGrade offrent un accompagnement pour les démarches  techniques, administratives et financières existantes.
HomeGrade oriente également les  professionnels du bâtiment (architectes, entrepreneurs, bureaux d’étude) vers les services d’accompagnements adéquats.  Il propose en outre un appui aux partenariats et collaborations avec les acteurs locaux, régionaux et internationaux.  Pour plus d'information cf EUP(2017)9271.  </t>
    </r>
  </si>
  <si>
    <t>le Gouvernement de la Région de Bruxelles-Capitale a lancé en  2018 un nouvel appel à projets ambitieux et innovant : Be.Exemplary - les bâtiments bruxellois exemplaires . Les projets présentés doivent tendre vers   la  plus  haute  performance  énergétique possible,  et le  concept  énergétique  global  du  bâtiment  doit s’inscrire dans la démarche du Trias Energetica. Les 7 lauréats de 2017 on reçu  une enveloppe budgétaire globale de 2.200.000 d’euros.</t>
  </si>
  <si>
    <r>
      <t xml:space="preserve">Le régime des primes a été adopté pour l'année 2017. </t>
    </r>
    <r>
      <rPr>
        <sz val="11"/>
        <rFont val="Calibri"/>
        <family val="2"/>
        <scheme val="minor"/>
      </rPr>
      <t xml:space="preserve">
Le régime des primes énergies incite à la mise en œuvre de travaux de rénovation dans le secteur privé comme dans le secteur public. Les primes énergie sont des aides régionales disponibles pour toute personne physique ou morale possédant un droit réel ou de location ou de gestion sur un bien immobilier implanté en Région de Bruxelles-Capitale, pour des travaux qui concernent l'amélioration de l’efficacité énergétique ou le recours à une source d'énergie renouvelable
Ces primes sont modulées selon les revenus des ménages et stimulent notamment les travaux d’isolation, les investissements en systèmes de régulation thermique performant,  la rénovation en bâtiments basse énergie. Pour le logement collectif et le secteur tertiaire , ces primes visent également des investissements supplémentaires qui touchent l'ensemble du bâtiment. </t>
    </r>
  </si>
  <si>
    <t>41-1-Brussels</t>
  </si>
  <si>
    <t>French commision community</t>
  </si>
  <si>
    <t xml:space="preserve">Commune commission community </t>
  </si>
  <si>
    <t>Brussels-Capital region</t>
  </si>
  <si>
    <t>40-1 - Brussels</t>
  </si>
  <si>
    <t>40-2-Brussels</t>
  </si>
  <si>
    <t>40-3-Brussels</t>
  </si>
  <si>
    <t>41-2 Brussels</t>
  </si>
  <si>
    <t>41-2-Brussels</t>
  </si>
  <si>
    <t>Not Applicable</t>
  </si>
  <si>
    <t>Plan Local d’Action pour la Gestion Energétique (PLAGE)</t>
  </si>
  <si>
    <t>no data available for 2016</t>
  </si>
  <si>
    <t>NRCLick</t>
  </si>
  <si>
    <t xml:space="preserve"> no data available for 2016</t>
  </si>
  <si>
    <t>Federal Government buildings</t>
  </si>
  <si>
    <t>43-5-Brussels</t>
  </si>
  <si>
    <t>43-12-Brussels</t>
  </si>
  <si>
    <t>no data</t>
  </si>
  <si>
    <t xml:space="preserve">Contrôle et réception des chaudières </t>
  </si>
  <si>
    <t>Audits énergétiques</t>
  </si>
  <si>
    <t>HomeGrade</t>
  </si>
  <si>
    <t>Primes énergie</t>
  </si>
  <si>
    <t>Obligation à l’égard des fournisseurs de mazout</t>
  </si>
  <si>
    <t xml:space="preserve">pas encore mis en œuvre </t>
  </si>
  <si>
    <t>NRClick 2020 - ESCO</t>
  </si>
  <si>
    <t xml:space="preserve">Mise en œuvre entamée en 2017 mais pas encore d'économies d'énergie à rapporter (cf EUP(2017)9271). </t>
  </si>
  <si>
    <t>Plans de Déplacement Entreprise</t>
  </si>
  <si>
    <t>Voitures partagées</t>
  </si>
  <si>
    <t>Société de transports intercommunaux bruxellois - STIB</t>
  </si>
  <si>
    <t>PEB 2015</t>
  </si>
  <si>
    <t>Mise en œuvre entamée  mais pas encore d'économies d'énergie à rapporter  avant 2018</t>
  </si>
  <si>
    <t>Alternative measure 11</t>
  </si>
  <si>
    <t xml:space="preserve">PLAGE SISP </t>
  </si>
  <si>
    <t>Mise en œuvre entamée  mais pas encore d'économies d'énergie à rapporter  avant 2017</t>
  </si>
  <si>
    <t>Alternative measure 12</t>
  </si>
  <si>
    <t>PLAGE Citydev</t>
  </si>
  <si>
    <t>44-1-Brussels</t>
  </si>
  <si>
    <t>44-2-Brussels</t>
  </si>
  <si>
    <t>44-3-Brussels</t>
  </si>
  <si>
    <t>44-4-Brussels</t>
  </si>
  <si>
    <t>44-5-Brussels</t>
  </si>
  <si>
    <t>44-6-Brussels</t>
  </si>
  <si>
    <t>44-7-Brussels</t>
  </si>
  <si>
    <t>44-8-Brussels</t>
  </si>
  <si>
    <t>44-9-Brussels</t>
  </si>
  <si>
    <t>44-10-Brussels</t>
  </si>
  <si>
    <t>44-11-Brussels</t>
  </si>
  <si>
    <t>44-12-Brussels</t>
  </si>
  <si>
    <t>44-13-Brussels</t>
  </si>
  <si>
    <t>45-2_Brussels</t>
  </si>
  <si>
    <t>46-2-Brussels</t>
  </si>
  <si>
    <t xml:space="preserve">Primes (early actions) - Early actions in Bruxelles due to grants allocation </t>
  </si>
  <si>
    <t>204,14 GWh</t>
  </si>
  <si>
    <t xml:space="preserve"> 17,55</t>
  </si>
  <si>
    <t xml:space="preserve">Met het besluit van de Vlaamse Regering van 27 oktober 2017 werd de invoering van het S-peil van S31 voor nieuwe woningen met vergunningsaanvraagdatum vanaf 1 januari 2018 geregeld.  </t>
  </si>
  <si>
    <t xml:space="preserve">Met het besluit van de Vlaamse Regerin van 15 december 2017, werden een aantal methodewijzigingen aan  de EPB-regelgeving doorgevoerd. De wijzigingen bevatten het toevoegen van Ecodesinggegevens voor opwekkers van ruimtevervanging en een herziening van de rekenmethode voor zonnecollectoren.  </t>
  </si>
  <si>
    <t xml:space="preserve">Vanaf 1 maart 2017 werd het minimumaandeel hernieuwbare energie voor nieuwbouwwoningen opgetrokken naar 15 kWh/m2,  ingrijpende energetische renovaties moeten een minimum aandeel hernieuwbare energie van 10 kWh/m2 halen. Vanaf 2018 wordt dit opgetrokken tot 15 kWh/m2. </t>
  </si>
  <si>
    <t xml:space="preserve">Met het wijzigingsbesluit van 13 januari 2017 werd het verstrengingspad voor de energieprestaties-eisen voor niet-residentiële gebouwen (excl.industriële gebouwen) tot 2021 vastgelegd.   De EPN-regelgeving trad in werking op 1 januari 2017. Nieuw op te richten EPN-eenheden moeten een minimumaandeel van 10 kWh/m2 halen, vanaf 1 januari 2018 wordt dit minimumaandeel opgetrokken tot 15 kWh/m2.  </t>
  </si>
  <si>
    <t xml:space="preserve">Met de beslissing van de Vlaamse Regering van 13 april 2017 werd het beleidskader warmtenetten vastgelegd.  Een uitvoeringsbesluit is in uitwerking. </t>
  </si>
  <si>
    <t xml:space="preserve">In 2017 werd het regelgevend kader voor de reorganisatie van het centraal examen van energiedeskundigen type A, type C en verslaggevers uitgewerkt. Vanaf  1 januari 2018 wordt het centraal examen georganiseerd door erkende exameninstellingen. </t>
  </si>
  <si>
    <t xml:space="preserve">Vanaf begin 2017 werd de procedure voor de aanvraag van de premie van elektrische wagens vereenvoudigd.  Voor wagens vana 3 augustus 2017 komen ook leasingwagens in aanmerking voor de premie. </t>
  </si>
  <si>
    <t xml:space="preserve">Op 3 februari 2017 keurde de Vlaamse Regering de conceptnota goed betreffende de uitrol van digitale meters in Vlaanderen. Daarin wordt het breder kader vastgesteld en worden de krijtlijnen uitgezet wat betreft de functionaliteiten van de meter, welke rollen door wie moeten opgenomen worden, op welke manier met de data uit de digitale meters dient te worden omgegaan en op welke manier de uitrol zal verlopen. Er wordt een gelijktijdige uitrol van zowel elektriciteits- als gasmeters beoogd. Volgend op deze conceptnota zal het Energiedecreet en Energiebesluit worden gewijzigd om de juridische grond voor de uitrol van digitale meters te verankeren. De decreetsaanpassing zit in een laatste fase en de uitvoeringsbesluiten zijn in de maak. De start van de uitrol is gepland vanaf januari 2019. </t>
  </si>
  <si>
    <t xml:space="preserve">Op 1 januari 2017 is de nieuwe premiehervorming van start gegaan.  De premies werden afgestemd op de langetermijndoelstelling voor woningen, zoals vastgelegd in het renovatiepact en er werd ook een totaalrenovatiebonus ingevoerd. Het eerste project in het kader van de burenpremie is in septemner effectief gestart. </t>
  </si>
  <si>
    <t xml:space="preserve">Op 19 mei 2017 heeft de Vlaamse Regering haar definitieve goedkeuring aan de optimalisering van het beleidsinstrument van de energielening (verlening van de looptijd, optrekken maximaal leenbedrag,… zijn in werking getreden vanaf 1 oktober 2017. Het heroriënteringsplan voor de energiehuizen is nog volop in uitwerking. </t>
  </si>
  <si>
    <t>39-1-Vlaams Gewest</t>
  </si>
  <si>
    <t>39-2-Vlaams Gewest</t>
  </si>
  <si>
    <t>39-3-Vlaams Gewest</t>
  </si>
  <si>
    <t>39-4-Vlaams Gewest</t>
  </si>
  <si>
    <t>39-5-Vlaams Gewest</t>
  </si>
  <si>
    <t>39-6-Vlaams Gewest</t>
  </si>
  <si>
    <t>39-7-Vlaams Gewest</t>
  </si>
  <si>
    <t>39-8-Vlaams Gewest</t>
  </si>
  <si>
    <t>39-9-Vlaams Gewest</t>
  </si>
  <si>
    <t>39-10-Vlaams Gewest</t>
  </si>
  <si>
    <t xml:space="preserve">Met de beslissing van de Vlaamse Regering van 17 november 2017 werd de looptijd van de energiebeleidsovereekomsten verlengd met twee jaar tot 2022. </t>
  </si>
  <si>
    <t xml:space="preserve">Op 2 juni 2017 hechtte de Vlaamse Regering haar goedkeuring aan de conceptnota Warmteplan 2020. Een aantal belangrijke maatregelen uit dit plan zijn: de warmtetoets, de call groene warmte/restwarmte/biomethaan, diepe geothermie, het uitvoeringsbesluit sociale energiemaatregelen voor warmtenetten en het opzetten van een samenwerking binnen de Vlaamse overheid om de uitbouw van warmtenetten nauwer op te volgen. </t>
  </si>
  <si>
    <t xml:space="preserve"> Op 8 december 2017 valideerde de Vlaamse Rering de stand van zaken van het Renovatiepact (vastleggen langetermijndoelstelling voor bestaande woningen, opvolgingsindicator vastleggen, woningpas uitwerken,  EPC opwaarderen tot EPC+, premies afgestemd op de langetermijndoelstelling).</t>
  </si>
  <si>
    <t xml:space="preserve">Er is al uitvoering gegeven aan verschillende acties van het Energiearmoedeprogramma (o.a. soiale energie-efficiëntieprogramma's op vlak van hoogrendementsglas en spouwmuurisolatie). </t>
  </si>
  <si>
    <t xml:space="preserve">In het kader van de call voor strategische projecten voor klimaatmitigatie (Europees LIFE-subisidieprogramma 2015) werd een project onder naam BE-REEL (Belgium Renovates for Energie-efficiënt Living) met een looptijd van 7 jaar goedgekeurd (ca 8,3 miljoen euro).  De klemtoon ligt op het uitwerken van innovatieve business modellen en instrumenten, kennisverspeiding en capaciteitsopbouw. </t>
  </si>
  <si>
    <t xml:space="preserve">Er werden in 2017 3 proefprojecten voor mini-EBO's (sectorfederaties treden op als coach en ontzorger van de KMO) opgestart met FEVIA, Agoria en Horeca Vlaanderen. </t>
  </si>
  <si>
    <t xml:space="preserve">De Vlaamse Regering heeft op 19 mei 2017, op basis van de input van werkgroepen en een burgerpanel, de Vlaamse Energievisie goedgekeurd, die vertaald werd naar 53 concrete actiepunten. Deze actiepunte zullen in 2018 verder worden uitgewerkt.  De Vlaamse Energievisie werd ingeschreven in het stappenplan voor het energietransitietraject in het kader van het project 2015 van de Vlaamse Regering.  De startnota voor dit energietransitietraject werd op 30 juni 2017 goedgekeurd door de Vlaamse Regering. </t>
  </si>
  <si>
    <t>40-5-Vlaams Gewest</t>
  </si>
  <si>
    <t>40-6-Vlaams Gewest</t>
  </si>
  <si>
    <t>40-7-Vlaams Gewest</t>
  </si>
  <si>
    <t>40-8-Vlaams Gewest</t>
  </si>
  <si>
    <t>40-9-Vlaams Gewest</t>
  </si>
  <si>
    <t>40-10-Vlaams Gewest</t>
  </si>
  <si>
    <t>40-4-Vlaams Gewest</t>
  </si>
  <si>
    <t>41-1-Vlaams Gewest</t>
  </si>
  <si>
    <t>Vlaams Gewest</t>
  </si>
  <si>
    <t>Optimalisatie regeling gebouwbeheer, elektriciteitsverbruik, …</t>
  </si>
  <si>
    <t>Stookplaatsrenovatie, isolatie leidingen, thermostatische kranen</t>
  </si>
  <si>
    <t>relighting</t>
  </si>
  <si>
    <t>43-7-Vlaams Gewest</t>
  </si>
  <si>
    <t>43-8-Vlaams Gewest</t>
  </si>
  <si>
    <t>43-9-Vlaams Gewest</t>
  </si>
  <si>
    <t>43-6-Brussels</t>
  </si>
  <si>
    <t>43-4-Federal</t>
  </si>
  <si>
    <r>
      <t xml:space="preserve">Sum of energy savings [ktoe] achieved in eligible buildings owned and occupied by their central government through the implemenation of Article 5(6) in primary or final energy over the time period </t>
    </r>
    <r>
      <rPr>
        <u/>
        <sz val="11"/>
        <rFont val="Calibri"/>
        <family val="2"/>
        <scheme val="minor"/>
      </rPr>
      <t>2014 -2016</t>
    </r>
  </si>
  <si>
    <t>4,552 GWh</t>
  </si>
  <si>
    <t>43-12-Vlaams Gewest</t>
  </si>
  <si>
    <t>44-1 Vlaams Gewest</t>
  </si>
  <si>
    <t>Energiebeleidsovereenkomsten met de bedrijven</t>
  </si>
  <si>
    <t>44-2 Vlaams Gewest</t>
  </si>
  <si>
    <t>REG-openbaredienst-verplichtingen opgelegd aan de netbeheerders</t>
  </si>
  <si>
    <t>44-3 Vlaams Gewest</t>
  </si>
  <si>
    <t>km-heffing vrachtwagens</t>
  </si>
  <si>
    <t>44-12-Vlaams Gewest</t>
  </si>
  <si>
    <r>
      <t xml:space="preserve">Total building floor area [m2] of the buildings which did </t>
    </r>
    <r>
      <rPr>
        <b/>
        <u/>
        <sz val="11"/>
        <rFont val="Calibri"/>
        <family val="2"/>
        <scheme val="minor"/>
      </rPr>
      <t xml:space="preserve">not meet </t>
    </r>
    <r>
      <rPr>
        <b/>
        <sz val="11"/>
        <rFont val="Calibri"/>
        <family val="2"/>
        <scheme val="minor"/>
      </rPr>
      <t>the energy performance requirements referred to in Article 5(1) on 1 January 2018</t>
    </r>
  </si>
  <si>
    <r>
      <t xml:space="preserve">Sum of energy savings [ktoe] achieved in eligible buildings owned and occupied by their central government through the implemenation of Article 5(6) in primary or final energy over the time period </t>
    </r>
    <r>
      <rPr>
        <b/>
        <u/>
        <sz val="11"/>
        <color rgb="FFFF0000"/>
        <rFont val="Calibri"/>
        <family val="2"/>
        <scheme val="minor"/>
      </rPr>
      <t>2014 -2016</t>
    </r>
  </si>
  <si>
    <t>39-1-Wallonie</t>
  </si>
  <si>
    <t>39-2-Wallonie</t>
  </si>
  <si>
    <t>Arrêté du Gouvernement wallon du 14 décembre 2017 modifiant l’arrêté du Gouvernement wallon du 15 mai 2014 portant exécution du décret du 28 novembre 2013 relatif à la performance énergétique des bâtiments – Adaptation de la méthode de calcul pour intégrer la prise en compte du règlement EcoDesign en ce qui concerne les PAC</t>
  </si>
  <si>
    <t>Arrêté ministériel du 16 janvier 2017 fixant les spécifications pour le calcul du rendement de production des pompes à chaleur électriques visé à l’annexe A1, §10.2.3.3, de l’arrêté du Gouvernement wallon du 15 mai 2014 portant exécution du décret du 28 novembre 2013 relatif à la performance énergétique des bâtiments – Pour les PAC</t>
  </si>
  <si>
    <t>39-3-Wallonie</t>
  </si>
  <si>
    <t>Arrêté du Gouvernement wallon du 15 décembre 2016 modifiant l’arrêté du Gouvernement wallon du 15 mai 2014 portant exécution du décret du 28 novembre 2013 relatif à la performance énergétique des bâtiments =&gt; La méthode de calcul globale pour tous les bâtiments non résidentiels à construire</t>
  </si>
  <si>
    <t>Arrêté du Gouvernement wallon du 28 janvier 2016 modifiant l’arrêté du Gouvernement wallon du 15 mai 2014 portant exécution du décret du 28 novembre 2013 relatif à la performance énergétique des bâtiments =&gt; renforcement des exigences PEB en vue du NZEB</t>
  </si>
  <si>
    <t xml:space="preserve"> </t>
  </si>
  <si>
    <t>Amendement of a legislation</t>
  </si>
  <si>
    <t>Enforcement of a measure/programme</t>
  </si>
  <si>
    <r>
      <t xml:space="preserve">Total annual primary savings achieved [ktoe] in 2016 . 
(amount of savings from new actions implemented in 2016 </t>
    </r>
    <r>
      <rPr>
        <u/>
        <sz val="11"/>
        <rFont val="Calibri"/>
        <family val="2"/>
        <scheme val="minor"/>
      </rPr>
      <t>and</t>
    </r>
    <r>
      <rPr>
        <sz val="11"/>
        <rFont val="Calibri"/>
        <family val="2"/>
        <scheme val="minor"/>
      </rPr>
      <t xml:space="preserve"> from actions implemented in 2014 or 2015 that continue delivering savings in 2016).
2017 savings are not yet available.</t>
    </r>
  </si>
  <si>
    <t>Alternative scheme in Flanders</t>
  </si>
  <si>
    <t>Alternative scheme in Brussels-Capital</t>
  </si>
  <si>
    <t>460.53 ktoecum</t>
  </si>
  <si>
    <t>4106.12 ktoecum</t>
  </si>
  <si>
    <t>2208.03 ktoecum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</si>
</sst>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3" formatCode="_-* #,##0.00\ _€_-;\-* #,##0.00\ _€_-;_-* &quot;-&quot;??\ _€_-;_-@_-"/>
    <numFmt numFmtId="164" formatCode="_ * #,##0.00_ ;_ * \-#,##0.00_ ;_ * &quot;-&quot;??_ ;_ @_ "/>
    <numFmt numFmtId="165" formatCode="dd\.mm\.yy"/>
    <numFmt numFmtId="166" formatCode="0.0"/>
    <numFmt numFmtId="167" formatCode="#,##0.00\ &quot;F&quot;;[Red]\-#,##0.00\ &quot;F&quot;"/>
    <numFmt numFmtId="168" formatCode="0.0%"/>
    <numFmt numFmtId="169" formatCode="#,##0.0"/>
    <numFmt numFmtId="170" formatCode="#,##0.0_)"/>
    <numFmt numFmtId="171" formatCode="#,##0.00\ [$€];[Red]\-#,##0.0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_-* #,##0.00_-;\-* #,##0.00_-;_-* &quot;-&quot;??_-;_-@_-"/>
    <numFmt numFmtId="191" formatCode="_-* #,##0.00\ _k_r_-;\-* #,##0.00\ _k_r_-;_-* &quot;-&quot;??\ _k_r_-;_-@_-"/>
    <numFmt numFmtId="192" formatCode="_(* #,##0.00_);_(* \(#,##0.00\);_(* &quot;-&quot;??_);_(@_)"/>
    <numFmt numFmtId="193" formatCode="#,##0.0_i"/>
    <numFmt numFmtId="194" formatCode="#\ ###\ ##0;&quot;-&quot;#\ ###\ ##0"/>
    <numFmt numFmtId="195" formatCode="_(&quot;$&quot;* #,##0.00_);_(&quot;$&quot;* \(#,##0.00\);_(&quot;$&quot;* &quot;-&quot;??_);_(@_)"/>
    <numFmt numFmtId="196" formatCode="_-* #,##0.00\ &quot;DM&quot;_-;\-* #,##0.00\ &quot;DM&quot;_-;_-* &quot;-&quot;??\ &quot;DM&quot;_-;_-@_-"/>
    <numFmt numFmtId="197" formatCode="General_)"/>
    <numFmt numFmtId="198" formatCode="[&gt;0.5]#,##0;[&lt;-0.5]\-#,##0;\-"/>
    <numFmt numFmtId="199" formatCode="_-* #,##0.00\ [$€]_-;\-* #,##0.00\ [$€]_-;_-* &quot;-&quot;??\ [$€]_-;_-@_-"/>
    <numFmt numFmtId="200" formatCode="###0.00_)"/>
    <numFmt numFmtId="201" formatCode="#,##0_)"/>
    <numFmt numFmtId="202" formatCode="_ * #,##0_ ;_ * \-#,##0_ ;_ * &quot;-&quot;??_ ;_ @_ "/>
    <numFmt numFmtId="203" formatCode="0.00000"/>
  </numFmts>
  <fonts count="134">
    <font>
      <sz val="11"/>
      <color theme="1"/>
      <name val="Calibri"/>
      <family val="2"/>
      <scheme val="minor"/>
    </font>
    <font>
      <sz val="10"/>
      <name val="Calibri"/>
      <family val="2"/>
      <scheme val="minor"/>
    </font>
    <font>
      <sz val="11"/>
      <name val="Arial"/>
      <family val="2"/>
    </font>
    <font>
      <sz val="10"/>
      <color rgb="FF000000"/>
      <name val="Calibri"/>
      <family val="2"/>
    </font>
    <font>
      <sz val="11"/>
      <name val="Calibri"/>
      <family val="2"/>
      <scheme val="minor"/>
    </font>
    <font>
      <u/>
      <sz val="11"/>
      <name val="Calibri"/>
      <family val="2"/>
      <scheme val="minor"/>
    </font>
    <font>
      <u/>
      <sz val="12"/>
      <name val="Calibri"/>
      <family val="2"/>
      <scheme val="minor"/>
    </font>
    <font>
      <sz val="48"/>
      <name val="Calibri"/>
      <family val="2"/>
      <scheme val="minor"/>
    </font>
    <font>
      <sz val="18"/>
      <name val="Calibri"/>
      <family val="2"/>
      <scheme val="minor"/>
    </font>
    <font>
      <sz val="12"/>
      <name val="Calibri"/>
      <family val="2"/>
      <scheme val="minor"/>
    </font>
    <font>
      <b/>
      <sz val="11"/>
      <name val="Calibri"/>
      <family val="2"/>
      <scheme val="minor"/>
    </font>
    <font>
      <u/>
      <sz val="10"/>
      <name val="Calibri"/>
      <family val="2"/>
      <scheme val="minor"/>
    </font>
    <font>
      <u/>
      <sz val="18"/>
      <name val="Calibri"/>
      <family val="2"/>
      <scheme val="minor"/>
    </font>
    <font>
      <u/>
      <sz val="11"/>
      <color theme="10"/>
      <name val="Calibri"/>
      <family val="2"/>
      <scheme val="minor"/>
    </font>
    <font>
      <u/>
      <sz val="11"/>
      <color theme="11"/>
      <name val="Calibri"/>
      <family val="2"/>
      <scheme val="minor"/>
    </font>
    <font>
      <b/>
      <sz val="18"/>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color theme="1"/>
      <name val="Times New Roman"/>
      <family val="1"/>
    </font>
    <font>
      <sz val="8"/>
      <color theme="1"/>
      <name val="Trebuchet MS"/>
      <family val="2"/>
    </font>
    <font>
      <b/>
      <sz val="11"/>
      <color theme="1"/>
      <name val="Trebuchet MS"/>
      <family val="2"/>
    </font>
    <font>
      <sz val="7"/>
      <color theme="1"/>
      <name val="Times New Roman"/>
      <family val="1"/>
    </font>
    <font>
      <sz val="8"/>
      <color rgb="FF000000"/>
      <name val="Trebuchet MS"/>
      <family val="2"/>
    </font>
    <font>
      <sz val="8"/>
      <color theme="9"/>
      <name val="Trebuchet MS"/>
      <family val="2"/>
    </font>
    <font>
      <sz val="7"/>
      <color rgb="FF000000"/>
      <name val="Trebuchet MS"/>
      <family val="2"/>
    </font>
    <font>
      <sz val="7"/>
      <color rgb="FFFF0000"/>
      <name val="Trebuchet MS"/>
      <family val="2"/>
    </font>
    <font>
      <sz val="8"/>
      <name val="Trebuchet MS"/>
      <family val="2"/>
    </font>
    <font>
      <b/>
      <u/>
      <sz val="7"/>
      <color rgb="FFFF0000"/>
      <name val="Trebuchet MS"/>
      <family val="2"/>
    </font>
    <font>
      <sz val="10"/>
      <color theme="1"/>
      <name val="Arial"/>
      <family val="2"/>
    </font>
    <font>
      <b/>
      <sz val="12"/>
      <color indexed="10"/>
      <name val="Arial"/>
      <family val="2"/>
    </font>
    <font>
      <sz val="10"/>
      <name val="Arial"/>
      <family val="2"/>
    </font>
    <font>
      <sz val="10"/>
      <name val="Geneva"/>
      <family val="2"/>
    </font>
    <font>
      <sz val="10"/>
      <color indexed="8"/>
      <name val="Arial"/>
      <family val="2"/>
    </font>
    <font>
      <sz val="8"/>
      <name val="Arial"/>
      <family val="2"/>
    </font>
    <font>
      <sz val="7"/>
      <name val="Arial"/>
      <family val="2"/>
    </font>
    <font>
      <b/>
      <sz val="9"/>
      <name val="Arial"/>
      <family val="2"/>
    </font>
    <font>
      <b/>
      <sz val="9"/>
      <name val="Times New Roman"/>
      <family val="1"/>
    </font>
    <font>
      <u/>
      <sz val="10"/>
      <color indexed="12"/>
      <name val="MS Sans Serif"/>
      <family val="2"/>
    </font>
    <font>
      <b/>
      <sz val="10"/>
      <color indexed="8"/>
      <name val="Arial"/>
      <family val="2"/>
    </font>
    <font>
      <sz val="9"/>
      <name val="Times New Roman"/>
      <family val="1"/>
    </font>
    <font>
      <sz val="11"/>
      <color indexed="8"/>
      <name val="Calibri"/>
      <family val="2"/>
    </font>
    <font>
      <sz val="11"/>
      <color indexed="10"/>
      <name val="Calibri"/>
      <family val="2"/>
    </font>
    <font>
      <b/>
      <sz val="11"/>
      <color indexed="8"/>
      <name val="Calibri"/>
      <family val="2"/>
    </font>
    <font>
      <sz val="10"/>
      <name val="Times New Roman"/>
      <family val="1"/>
    </font>
    <font>
      <b/>
      <sz val="8"/>
      <name val="Times New Roman"/>
      <family val="1"/>
    </font>
    <font>
      <sz val="7"/>
      <name val="Letter Gothic CE"/>
      <family val="3"/>
      <charset val="238"/>
    </font>
    <font>
      <sz val="11"/>
      <color indexed="8"/>
      <name val="Arial"/>
      <family val="2"/>
    </font>
    <font>
      <sz val="10"/>
      <name val="Arial Cyr"/>
      <charset val="204"/>
    </font>
    <font>
      <sz val="11"/>
      <color indexed="9"/>
      <name val="Calibri"/>
      <family val="2"/>
    </font>
    <font>
      <sz val="11"/>
      <color indexed="9"/>
      <name val="Arial"/>
      <family val="2"/>
    </font>
    <font>
      <b/>
      <sz val="10"/>
      <color indexed="8"/>
      <name val="Helv"/>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52"/>
      <name val="Calibri"/>
      <family val="2"/>
    </font>
    <font>
      <sz val="11"/>
      <color indexed="60"/>
      <name val="Calibri"/>
      <family val="2"/>
    </font>
    <font>
      <sz val="6.5"/>
      <name val="Univers"/>
      <family val="2"/>
    </font>
    <font>
      <b/>
      <sz val="18"/>
      <color indexed="56"/>
      <name val="Cambria"/>
      <family val="2"/>
    </font>
    <font>
      <b/>
      <sz val="10"/>
      <color indexed="18"/>
      <name val="Arial"/>
      <family val="2"/>
    </font>
    <font>
      <sz val="8"/>
      <name val="Helv"/>
      <family val="2"/>
    </font>
    <font>
      <sz val="16"/>
      <name val="Helvetica"/>
      <family val="2"/>
    </font>
    <font>
      <i/>
      <sz val="12"/>
      <name val="Times New Roman"/>
      <family val="1"/>
    </font>
    <font>
      <sz val="9"/>
      <name val="Verdana"/>
      <family val="2"/>
    </font>
    <font>
      <i/>
      <sz val="9"/>
      <color indexed="60"/>
      <name val="Verdana"/>
      <family val="2"/>
    </font>
    <font>
      <b/>
      <sz val="9"/>
      <name val="Verdana"/>
      <family val="2"/>
    </font>
    <font>
      <u/>
      <sz val="10"/>
      <color indexed="12"/>
      <name val="Times New Roman"/>
      <family val="1"/>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b/>
      <sz val="10"/>
      <name val="Helv"/>
      <family val="2"/>
    </font>
    <font>
      <sz val="10"/>
      <name val="Helv"/>
      <family val="2"/>
    </font>
    <font>
      <vertAlign val="superscript"/>
      <sz val="12"/>
      <name val="Helv"/>
      <family val="2"/>
    </font>
    <font>
      <sz val="11"/>
      <color indexed="8"/>
      <name val="Palatino Linotype"/>
      <family val="2"/>
    </font>
    <font>
      <sz val="11"/>
      <color indexed="10"/>
      <name val="Palatino Linotype"/>
      <family val="2"/>
    </font>
    <font>
      <b/>
      <sz val="11"/>
      <color indexed="10"/>
      <name val="Palatino Linotype"/>
      <family val="2"/>
    </font>
    <font>
      <sz val="11"/>
      <color indexed="19"/>
      <name val="Palatino Linotype"/>
      <family val="2"/>
    </font>
    <font>
      <u/>
      <sz val="8"/>
      <color indexed="12"/>
      <name val="Arial"/>
      <family val="2"/>
    </font>
    <font>
      <u/>
      <sz val="10"/>
      <color indexed="36"/>
      <name val="Arial"/>
      <family val="2"/>
    </font>
    <font>
      <sz val="18"/>
      <name val="P-AVGARD"/>
    </font>
    <font>
      <u/>
      <sz val="10"/>
      <color indexed="12"/>
      <name val="Arial"/>
      <family val="2"/>
    </font>
    <font>
      <sz val="10"/>
      <name val="Arial"/>
      <family val="2"/>
      <charset val="1"/>
    </font>
    <font>
      <sz val="11"/>
      <color theme="1"/>
      <name val="Palatino Linotype"/>
      <family val="2"/>
    </font>
    <font>
      <sz val="11"/>
      <color theme="0"/>
      <name val="Palatino Linotype"/>
      <family val="2"/>
    </font>
    <font>
      <sz val="11"/>
      <color rgb="FFFF0000"/>
      <name val="Palatino Linotype"/>
      <family val="2"/>
    </font>
    <font>
      <sz val="11"/>
      <color rgb="FF3F3F76"/>
      <name val="Palatino Linotype"/>
      <family val="2"/>
    </font>
    <font>
      <sz val="11"/>
      <color rgb="FF9C0006"/>
      <name val="Palatino Linotype"/>
      <family val="2"/>
    </font>
    <font>
      <u/>
      <sz val="10"/>
      <color theme="10"/>
      <name val="Arial"/>
      <family val="2"/>
    </font>
    <font>
      <sz val="11"/>
      <color rgb="FF000000"/>
      <name val="Calibri"/>
      <family val="2"/>
    </font>
    <font>
      <sz val="11"/>
      <color indexed="8"/>
      <name val="Calibri"/>
      <family val="2"/>
      <scheme val="minor"/>
    </font>
    <font>
      <sz val="8"/>
      <color theme="1"/>
      <name val="Arial Narrow"/>
      <family val="2"/>
    </font>
    <font>
      <sz val="11"/>
      <color rgb="FF006100"/>
      <name val="Palatino Linotype"/>
      <family val="2"/>
    </font>
    <font>
      <b/>
      <sz val="11"/>
      <color rgb="FF3F3F3F"/>
      <name val="Palatino Linotype"/>
      <family val="2"/>
    </font>
    <font>
      <i/>
      <sz val="11"/>
      <color rgb="FF7F7F7F"/>
      <name val="Palatino Linotype"/>
      <family val="2"/>
    </font>
    <font>
      <b/>
      <sz val="18"/>
      <color theme="3"/>
      <name val="Palatino Linotype"/>
      <family val="2"/>
    </font>
    <font>
      <sz val="11"/>
      <color theme="3"/>
      <name val="Palatino Linotype"/>
      <family val="1"/>
    </font>
    <font>
      <b/>
      <sz val="15"/>
      <color theme="3"/>
      <name val="Palatino Linotype"/>
      <family val="2"/>
    </font>
    <font>
      <b/>
      <sz val="13"/>
      <color theme="3"/>
      <name val="Palatino Linotype"/>
      <family val="2"/>
    </font>
    <font>
      <b/>
      <sz val="11"/>
      <color theme="3"/>
      <name val="Palatino Linotype"/>
      <family val="2"/>
    </font>
    <font>
      <b/>
      <sz val="11"/>
      <color theme="1"/>
      <name val="Palatino Linotype"/>
      <family val="2"/>
    </font>
    <font>
      <b/>
      <sz val="11"/>
      <color theme="0"/>
      <name val="Palatino Linotype"/>
      <family val="2"/>
    </font>
    <font>
      <sz val="8"/>
      <color rgb="FFFF0000"/>
      <name val="Trebuchet MS"/>
      <family val="2"/>
    </font>
    <font>
      <sz val="9"/>
      <name val="Tahoma"/>
      <family val="2"/>
    </font>
    <font>
      <b/>
      <u/>
      <sz val="11"/>
      <name val="Calibri"/>
      <family val="2"/>
      <scheme val="minor"/>
    </font>
    <font>
      <b/>
      <u/>
      <sz val="11"/>
      <color rgb="FFFF0000"/>
      <name val="Calibri"/>
      <family val="2"/>
      <scheme val="minor"/>
    </font>
  </fonts>
  <fills count="77">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indexed="47"/>
      </patternFill>
    </fill>
    <fill>
      <patternFill patternType="solid">
        <fgColor indexed="44"/>
      </patternFill>
    </fill>
    <fill>
      <patternFill patternType="solid">
        <fgColor indexed="26"/>
      </patternFill>
    </fill>
    <fill>
      <patternFill patternType="solid">
        <fgColor indexed="2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41"/>
      </patternFill>
    </fill>
    <fill>
      <patternFill patternType="solid">
        <fgColor indexed="10"/>
      </patternFill>
    </fill>
    <fill>
      <patternFill patternType="solid">
        <fgColor indexed="57"/>
      </patternFill>
    </fill>
    <fill>
      <patternFill patternType="solid">
        <fgColor indexed="27"/>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22"/>
        <bgColor indexed="9"/>
      </patternFill>
    </fill>
    <fill>
      <patternFill patternType="solid">
        <fgColor indexed="55"/>
        <bgColor indexed="64"/>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9"/>
      </patternFill>
    </fill>
    <fill>
      <patternFill patternType="gray0625">
        <fgColor indexed="9"/>
      </patternFill>
    </fill>
    <fill>
      <patternFill patternType="solid">
        <fgColor theme="0"/>
        <bgColor indexed="64"/>
      </patternFill>
    </fill>
  </fills>
  <borders count="7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right style="thin">
        <color auto="1"/>
      </right>
      <top/>
      <bottom style="thin">
        <color auto="1"/>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2D687E"/>
      </bottom>
      <diagonal/>
    </border>
    <border>
      <left/>
      <right/>
      <top style="thick">
        <color rgb="FF2D687E"/>
      </top>
      <bottom style="thick">
        <color rgb="FF2D687E"/>
      </bottom>
      <diagonal/>
    </border>
    <border>
      <left/>
      <right/>
      <top/>
      <bottom style="thick">
        <color rgb="FF1F497D"/>
      </bottom>
      <diagonal/>
    </border>
    <border>
      <left style="double">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62"/>
      </top>
      <bottom style="double">
        <color indexed="62"/>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top style="thin">
        <color indexed="64"/>
      </top>
      <bottom style="thin">
        <color indexed="64"/>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style="thin">
        <color indexed="56"/>
      </top>
      <bottom style="double">
        <color indexed="56"/>
      </bottom>
      <diagonal/>
    </border>
    <border>
      <left style="thin">
        <color auto="1"/>
      </left>
      <right style="thin">
        <color auto="1"/>
      </right>
      <top/>
      <bottom style="thin">
        <color auto="1"/>
      </bottom>
      <diagonal/>
    </border>
    <border>
      <left/>
      <right/>
      <top/>
      <bottom style="thin">
        <color indexed="22"/>
      </bottom>
      <diagonal/>
    </border>
    <border>
      <left/>
      <right/>
      <top/>
      <bottom style="thin">
        <color indexed="64"/>
      </bottom>
      <diagonal/>
    </border>
    <border>
      <left style="thin">
        <color auto="1"/>
      </left>
      <right style="thin">
        <color auto="1"/>
      </right>
      <top/>
      <bottom style="thin">
        <color auto="1"/>
      </bottom>
      <diagonal/>
    </border>
    <border>
      <left/>
      <right/>
      <top/>
      <bottom style="thin">
        <color indexed="22"/>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24"/>
      </left>
      <right style="thin">
        <color indexed="24"/>
      </right>
      <top style="thin">
        <color indexed="24"/>
      </top>
      <bottom style="thin">
        <color indexed="24"/>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s>
  <cellStyleXfs count="733">
    <xf numFmtId="0" fontId="0" fillId="0" borderId="0"/>
    <xf numFmtId="0" fontId="2" fillId="0" borderId="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7" applyNumberFormat="0" applyAlignment="0" applyProtection="0"/>
    <xf numFmtId="0" fontId="27" fillId="8" borderId="18" applyNumberFormat="0" applyAlignment="0" applyProtection="0"/>
    <xf numFmtId="0" fontId="28" fillId="8" borderId="17" applyNumberFormat="0" applyAlignment="0" applyProtection="0"/>
    <xf numFmtId="0" fontId="29" fillId="0" borderId="19" applyNumberFormat="0" applyFill="0" applyAlignment="0" applyProtection="0"/>
    <xf numFmtId="0" fontId="30" fillId="9" borderId="20" applyNumberFormat="0" applyAlignment="0" applyProtection="0"/>
    <xf numFmtId="0" fontId="16" fillId="0" borderId="0" applyNumberFormat="0" applyFill="0" applyBorder="0" applyAlignment="0" applyProtection="0"/>
    <xf numFmtId="0" fontId="18" fillId="10" borderId="21" applyNumberFormat="0" applyFont="0" applyAlignment="0" applyProtection="0"/>
    <xf numFmtId="0" fontId="31" fillId="0" borderId="0" applyNumberFormat="0" applyFill="0" applyBorder="0" applyAlignment="0" applyProtection="0"/>
    <xf numFmtId="0" fontId="17" fillId="0" borderId="22" applyNumberFormat="0" applyFill="0" applyAlignment="0" applyProtection="0"/>
    <xf numFmtId="0" fontId="3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2" fillId="3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3" fillId="0" borderId="0"/>
    <xf numFmtId="0" fontId="44" fillId="0" borderId="26">
      <alignment horizontal="left"/>
    </xf>
    <xf numFmtId="0" fontId="45" fillId="0" borderId="0"/>
    <xf numFmtId="43" fontId="45" fillId="0" borderId="0" applyFont="0" applyFill="0" applyBorder="0" applyAlignment="0" applyProtection="0"/>
    <xf numFmtId="9" fontId="45" fillId="0" borderId="0" applyFon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11" fillId="20"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0" borderId="0"/>
    <xf numFmtId="0" fontId="13" fillId="0" borderId="0" applyNumberFormat="0" applyFill="0" applyBorder="0" applyAlignment="0" applyProtection="0"/>
    <xf numFmtId="175" fontId="48" fillId="0" borderId="0"/>
    <xf numFmtId="0" fontId="14" fillId="0" borderId="0" applyNumberFormat="0" applyFill="0" applyBorder="0" applyAlignment="0" applyProtection="0"/>
    <xf numFmtId="0" fontId="14" fillId="0" borderId="0" applyNumberFormat="0" applyFill="0" applyBorder="0" applyAlignment="0" applyProtection="0"/>
    <xf numFmtId="0" fontId="111" fillId="38"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11" fillId="37"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36" borderId="0" applyNumberFormat="0" applyFont="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5" fillId="0" borderId="0"/>
    <xf numFmtId="0" fontId="14" fillId="0" borderId="0" applyNumberFormat="0" applyFill="0" applyBorder="0" applyAlignment="0" applyProtection="0"/>
    <xf numFmtId="0" fontId="14" fillId="0" borderId="0" applyNumberFormat="0" applyFill="0" applyBorder="0" applyAlignment="0" applyProtection="0"/>
    <xf numFmtId="0" fontId="18" fillId="20" borderId="0" applyNumberFormat="0" applyBorder="0" applyAlignment="0" applyProtection="0"/>
    <xf numFmtId="177" fontId="48" fillId="0" borderId="0"/>
    <xf numFmtId="177" fontId="60" fillId="0" borderId="0"/>
    <xf numFmtId="173" fontId="48" fillId="0" borderId="0">
      <alignment horizontal="center"/>
    </xf>
    <xf numFmtId="0" fontId="111" fillId="37" borderId="0" applyNumberFormat="0" applyBorder="0" applyAlignment="0" applyProtection="0"/>
    <xf numFmtId="174" fontId="48" fillId="0" borderId="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9" fontId="48" fillId="0" borderId="0"/>
    <xf numFmtId="0" fontId="14" fillId="0" borderId="0" applyNumberFormat="0" applyFill="0" applyBorder="0" applyAlignment="0" applyProtection="0"/>
    <xf numFmtId="0" fontId="111" fillId="20" borderId="0" applyNumberFormat="0" applyBorder="0" applyAlignment="0" applyProtection="0"/>
    <xf numFmtId="0" fontId="111" fillId="37" borderId="0" applyNumberFormat="0" applyBorder="0" applyAlignment="0" applyProtection="0"/>
    <xf numFmtId="0" fontId="111" fillId="20" borderId="0" applyNumberFormat="0" applyBorder="0" applyAlignment="0" applyProtection="0"/>
    <xf numFmtId="0" fontId="18" fillId="28" borderId="0" applyNumberFormat="0" applyBorder="0" applyAlignment="0" applyProtection="0"/>
    <xf numFmtId="178" fontId="60" fillId="0" borderId="0"/>
    <xf numFmtId="177" fontId="48" fillId="0" borderId="0"/>
    <xf numFmtId="0" fontId="111" fillId="37" borderId="0" applyNumberFormat="0" applyBorder="0" applyAlignment="0" applyProtection="0"/>
    <xf numFmtId="0" fontId="18" fillId="12" borderId="0" applyNumberFormat="0" applyBorder="0" applyAlignment="0" applyProtection="0"/>
    <xf numFmtId="176" fontId="48" fillId="0" borderId="0"/>
    <xf numFmtId="0" fontId="13" fillId="0" borderId="0" applyNumberFormat="0" applyFill="0" applyBorder="0" applyAlignment="0" applyProtection="0"/>
    <xf numFmtId="0" fontId="111" fillId="20" borderId="0" applyNumberFormat="0" applyBorder="0" applyAlignment="0" applyProtection="0"/>
    <xf numFmtId="0" fontId="55" fillId="43" borderId="0" applyNumberFormat="0" applyBorder="0" applyAlignment="0" applyProtection="0"/>
    <xf numFmtId="0" fontId="55" fillId="41" borderId="0" applyNumberFormat="0" applyBorder="0" applyAlignment="0" applyProtection="0"/>
    <xf numFmtId="0" fontId="111" fillId="38" borderId="0" applyNumberFormat="0" applyBorder="0" applyAlignment="0" applyProtection="0"/>
    <xf numFmtId="0" fontId="18" fillId="16" borderId="0" applyNumberFormat="0" applyBorder="0" applyAlignment="0" applyProtection="0"/>
    <xf numFmtId="0" fontId="111" fillId="37" borderId="0" applyNumberFormat="0" applyBorder="0" applyAlignment="0" applyProtection="0"/>
    <xf numFmtId="0" fontId="18" fillId="32" borderId="0" applyNumberFormat="0" applyBorder="0" applyAlignment="0" applyProtection="0"/>
    <xf numFmtId="0" fontId="18" fillId="24" borderId="0" applyNumberFormat="0" applyBorder="0" applyAlignment="0" applyProtection="0"/>
    <xf numFmtId="0" fontId="111" fillId="37" borderId="0" applyNumberFormat="0" applyBorder="0" applyAlignment="0" applyProtection="0"/>
    <xf numFmtId="0" fontId="111" fillId="37" borderId="0" applyNumberFormat="0" applyBorder="0" applyAlignment="0" applyProtection="0"/>
    <xf numFmtId="0" fontId="111" fillId="40" borderId="0" applyNumberFormat="0" applyBorder="0" applyAlignment="0" applyProtection="0"/>
    <xf numFmtId="0" fontId="111" fillId="24" borderId="0" applyNumberFormat="0" applyBorder="0" applyAlignment="0" applyProtection="0"/>
    <xf numFmtId="0" fontId="111" fillId="37" borderId="0" applyNumberFormat="0" applyBorder="0" applyAlignment="0" applyProtection="0"/>
    <xf numFmtId="0" fontId="55" fillId="42" borderId="0" applyNumberFormat="0" applyBorder="0" applyAlignment="0" applyProtection="0"/>
    <xf numFmtId="0" fontId="111" fillId="40" borderId="0" applyNumberFormat="0" applyBorder="0" applyAlignment="0" applyProtection="0"/>
    <xf numFmtId="0" fontId="111" fillId="24" borderId="0" applyNumberFormat="0" applyBorder="0" applyAlignment="0" applyProtection="0"/>
    <xf numFmtId="172" fontId="48" fillId="0" borderId="0"/>
    <xf numFmtId="0" fontId="55" fillId="4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55" fillId="39"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55" fillId="36"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61" fillId="37" borderId="0" applyNumberFormat="0" applyBorder="0" applyAlignment="0" applyProtection="0"/>
    <xf numFmtId="0" fontId="55" fillId="41" borderId="0" applyNumberFormat="0" applyBorder="0" applyAlignment="0" applyProtection="0"/>
    <xf numFmtId="0" fontId="61" fillId="40" borderId="0" applyNumberFormat="0" applyBorder="0" applyAlignment="0" applyProtection="0"/>
    <xf numFmtId="0" fontId="55" fillId="42" borderId="0" applyNumberFormat="0" applyBorder="0" applyAlignment="0" applyProtection="0"/>
    <xf numFmtId="0" fontId="61" fillId="38" borderId="0" applyNumberFormat="0" applyBorder="0" applyAlignment="0" applyProtection="0"/>
    <xf numFmtId="0" fontId="55" fillId="43" borderId="0" applyNumberFormat="0" applyBorder="0" applyAlignment="0" applyProtection="0"/>
    <xf numFmtId="0" fontId="61" fillId="36" borderId="0" applyNumberFormat="0" applyBorder="0" applyAlignment="0" applyProtection="0"/>
    <xf numFmtId="0" fontId="55" fillId="44" borderId="0" applyNumberFormat="0" applyBorder="0" applyAlignment="0" applyProtection="0"/>
    <xf numFmtId="0" fontId="61" fillId="39" borderId="0" applyNumberFormat="0" applyBorder="0" applyAlignment="0" applyProtection="0"/>
    <xf numFmtId="0" fontId="55" fillId="39" borderId="0" applyNumberFormat="0" applyBorder="0" applyAlignment="0" applyProtection="0"/>
    <xf numFmtId="0" fontId="61" fillId="38" borderId="0" applyNumberFormat="0" applyBorder="0" applyAlignment="0" applyProtection="0"/>
    <xf numFmtId="0" fontId="55" fillId="36" borderId="0" applyNumberFormat="0" applyBorder="0" applyAlignment="0" applyProtection="0"/>
    <xf numFmtId="179" fontId="49" fillId="0" borderId="0"/>
    <xf numFmtId="180" fontId="60" fillId="0" borderId="0"/>
    <xf numFmtId="49" fontId="54" fillId="0" borderId="2" applyNumberFormat="0" applyFont="0" applyFill="0" applyBorder="0" applyProtection="0">
      <alignment horizontal="left" vertical="center" indent="2"/>
    </xf>
    <xf numFmtId="181" fontId="48" fillId="0" borderId="0"/>
    <xf numFmtId="182" fontId="60" fillId="0" borderId="0"/>
    <xf numFmtId="182" fontId="48" fillId="0" borderId="0"/>
    <xf numFmtId="182" fontId="48" fillId="0" borderId="0"/>
    <xf numFmtId="0" fontId="111" fillId="37" borderId="0" applyNumberFormat="0" applyBorder="0" applyAlignment="0" applyProtection="0"/>
    <xf numFmtId="0" fontId="111" fillId="37" borderId="0" applyNumberFormat="0" applyBorder="0" applyAlignment="0" applyProtection="0"/>
    <xf numFmtId="0" fontId="18" fillId="13" borderId="0" applyNumberFormat="0" applyBorder="0" applyAlignment="0" applyProtection="0"/>
    <xf numFmtId="0" fontId="111" fillId="37" borderId="0" applyNumberFormat="0" applyBorder="0" applyAlignment="0" applyProtection="0"/>
    <xf numFmtId="0" fontId="111" fillId="37" borderId="0" applyNumberFormat="0" applyBorder="0" applyAlignment="0" applyProtection="0"/>
    <xf numFmtId="0" fontId="18" fillId="17"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8" fillId="21" borderId="0" applyNumberFormat="0" applyBorder="0" applyAlignment="0" applyProtection="0"/>
    <xf numFmtId="0" fontId="111" fillId="25" borderId="0" applyNumberFormat="0" applyBorder="0" applyAlignment="0" applyProtection="0"/>
    <xf numFmtId="0" fontId="111" fillId="25" borderId="0" applyNumberFormat="0" applyBorder="0" applyAlignment="0" applyProtection="0"/>
    <xf numFmtId="0" fontId="18" fillId="25"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8" fillId="29"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8" fillId="33" borderId="0" applyNumberFormat="0" applyBorder="0" applyAlignment="0" applyProtection="0"/>
    <xf numFmtId="0" fontId="55" fillId="37" borderId="0" applyNumberFormat="0" applyBorder="0" applyAlignment="0" applyProtection="0"/>
    <xf numFmtId="0" fontId="111" fillId="37" borderId="0" applyNumberFormat="0" applyBorder="0" applyAlignment="0" applyProtection="0"/>
    <xf numFmtId="0" fontId="111" fillId="37" borderId="0" applyNumberFormat="0" applyBorder="0" applyAlignment="0" applyProtection="0"/>
    <xf numFmtId="0" fontId="55" fillId="40" borderId="0" applyNumberFormat="0" applyBorder="0" applyAlignment="0" applyProtection="0"/>
    <xf numFmtId="0" fontId="111" fillId="37" borderId="0" applyNumberFormat="0" applyBorder="0" applyAlignment="0" applyProtection="0"/>
    <xf numFmtId="0" fontId="111" fillId="37" borderId="0" applyNumberFormat="0" applyBorder="0" applyAlignment="0" applyProtection="0"/>
    <xf numFmtId="0" fontId="55" fillId="45"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55" fillId="44" borderId="0" applyNumberFormat="0" applyBorder="0" applyAlignment="0" applyProtection="0"/>
    <xf numFmtId="0" fontId="111" fillId="25" borderId="0" applyNumberFormat="0" applyBorder="0" applyAlignment="0" applyProtection="0"/>
    <xf numFmtId="0" fontId="111" fillId="25" borderId="0" applyNumberFormat="0" applyBorder="0" applyAlignment="0" applyProtection="0"/>
    <xf numFmtId="0" fontId="55" fillId="37"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55" fillId="46"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61" fillId="39" borderId="0" applyNumberFormat="0" applyBorder="0" applyAlignment="0" applyProtection="0"/>
    <xf numFmtId="0" fontId="55" fillId="37" borderId="0" applyNumberFormat="0" applyBorder="0" applyAlignment="0" applyProtection="0"/>
    <xf numFmtId="0" fontId="61" fillId="40" borderId="0" applyNumberFormat="0" applyBorder="0" applyAlignment="0" applyProtection="0"/>
    <xf numFmtId="0" fontId="55" fillId="40" borderId="0" applyNumberFormat="0" applyBorder="0" applyAlignment="0" applyProtection="0"/>
    <xf numFmtId="0" fontId="61" fillId="47" borderId="0" applyNumberFormat="0" applyBorder="0" applyAlignment="0" applyProtection="0"/>
    <xf numFmtId="0" fontId="55" fillId="45" borderId="0" applyNumberFormat="0" applyBorder="0" applyAlignment="0" applyProtection="0"/>
    <xf numFmtId="0" fontId="61" fillId="42" borderId="0" applyNumberFormat="0" applyBorder="0" applyAlignment="0" applyProtection="0"/>
    <xf numFmtId="0" fontId="55" fillId="44" borderId="0" applyNumberFormat="0" applyBorder="0" applyAlignment="0" applyProtection="0"/>
    <xf numFmtId="0" fontId="61" fillId="39" borderId="0" applyNumberFormat="0" applyBorder="0" applyAlignment="0" applyProtection="0"/>
    <xf numFmtId="0" fontId="55" fillId="37" borderId="0" applyNumberFormat="0" applyBorder="0" applyAlignment="0" applyProtection="0"/>
    <xf numFmtId="0" fontId="61" fillId="38" borderId="0" applyNumberFormat="0" applyBorder="0" applyAlignment="0" applyProtection="0"/>
    <xf numFmtId="0" fontId="55" fillId="46" borderId="0" applyNumberFormat="0" applyBorder="0" applyAlignment="0" applyProtection="0"/>
    <xf numFmtId="183" fontId="49" fillId="0" borderId="0"/>
    <xf numFmtId="183" fontId="48" fillId="0" borderId="0"/>
    <xf numFmtId="183" fontId="48" fillId="0" borderId="0"/>
    <xf numFmtId="184" fontId="60" fillId="0" borderId="0"/>
    <xf numFmtId="49" fontId="54" fillId="0" borderId="27" applyNumberFormat="0" applyFont="0" applyFill="0" applyBorder="0" applyProtection="0">
      <alignment horizontal="left" vertical="center" indent="5"/>
    </xf>
    <xf numFmtId="0" fontId="62" fillId="0" borderId="0" applyNumberFormat="0" applyFont="0" applyFill="0" applyBorder="0" applyProtection="0">
      <alignment horizontal="left" vertical="center" indent="5"/>
    </xf>
    <xf numFmtId="0" fontId="112" fillId="37" borderId="0" applyNumberFormat="0" applyBorder="0" applyAlignment="0" applyProtection="0"/>
    <xf numFmtId="0" fontId="32" fillId="14" borderId="0" applyNumberFormat="0" applyBorder="0" applyAlignment="0" applyProtection="0"/>
    <xf numFmtId="0" fontId="112" fillId="18" borderId="0" applyNumberFormat="0" applyBorder="0" applyAlignment="0" applyProtection="0"/>
    <xf numFmtId="0" fontId="32" fillId="18" borderId="0" applyNumberFormat="0" applyBorder="0" applyAlignment="0" applyProtection="0"/>
    <xf numFmtId="0" fontId="112" fillId="22" borderId="0" applyNumberFormat="0" applyBorder="0" applyAlignment="0" applyProtection="0"/>
    <xf numFmtId="0" fontId="32" fillId="22" borderId="0" applyNumberFormat="0" applyBorder="0" applyAlignment="0" applyProtection="0"/>
    <xf numFmtId="0" fontId="112" fillId="39" borderId="0" applyNumberFormat="0" applyBorder="0" applyAlignment="0" applyProtection="0"/>
    <xf numFmtId="0" fontId="32" fillId="26" borderId="0" applyNumberFormat="0" applyBorder="0" applyAlignment="0" applyProtection="0"/>
    <xf numFmtId="0" fontId="112" fillId="40" borderId="0" applyNumberFormat="0" applyBorder="0" applyAlignment="0" applyProtection="0"/>
    <xf numFmtId="0" fontId="32" fillId="30" borderId="0" applyNumberFormat="0" applyBorder="0" applyAlignment="0" applyProtection="0"/>
    <xf numFmtId="0" fontId="112" fillId="34" borderId="0" applyNumberFormat="0" applyBorder="0" applyAlignment="0" applyProtection="0"/>
    <xf numFmtId="0" fontId="32" fillId="34" borderId="0" applyNumberFormat="0" applyBorder="0" applyAlignment="0" applyProtection="0"/>
    <xf numFmtId="0" fontId="63" fillId="48" borderId="0" applyNumberFormat="0" applyBorder="0" applyAlignment="0" applyProtection="0"/>
    <xf numFmtId="0" fontId="63" fillId="40"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4" fillId="39" borderId="0" applyNumberFormat="0" applyBorder="0" applyAlignment="0" applyProtection="0"/>
    <xf numFmtId="0" fontId="63" fillId="48" borderId="0" applyNumberFormat="0" applyBorder="0" applyAlignment="0" applyProtection="0"/>
    <xf numFmtId="0" fontId="64" fillId="52" borderId="0" applyNumberFormat="0" applyBorder="0" applyAlignment="0" applyProtection="0"/>
    <xf numFmtId="0" fontId="63" fillId="40" borderId="0" applyNumberFormat="0" applyBorder="0" applyAlignment="0" applyProtection="0"/>
    <xf numFmtId="0" fontId="64" fillId="46" borderId="0" applyNumberFormat="0" applyBorder="0" applyAlignment="0" applyProtection="0"/>
    <xf numFmtId="0" fontId="63" fillId="45" borderId="0" applyNumberFormat="0" applyBorder="0" applyAlignment="0" applyProtection="0"/>
    <xf numFmtId="0" fontId="64" fillId="42" borderId="0" applyNumberFormat="0" applyBorder="0" applyAlignment="0" applyProtection="0"/>
    <xf numFmtId="0" fontId="63" fillId="49" borderId="0" applyNumberFormat="0" applyBorder="0" applyAlignment="0" applyProtection="0"/>
    <xf numFmtId="0" fontId="64" fillId="39" borderId="0" applyNumberFormat="0" applyBorder="0" applyAlignment="0" applyProtection="0"/>
    <xf numFmtId="0" fontId="63" fillId="50" borderId="0" applyNumberFormat="0" applyBorder="0" applyAlignment="0" applyProtection="0"/>
    <xf numFmtId="0" fontId="64" fillId="40" borderId="0" applyNumberFormat="0" applyBorder="0" applyAlignment="0" applyProtection="0"/>
    <xf numFmtId="0" fontId="63" fillId="51" borderId="0" applyNumberFormat="0" applyBorder="0" applyAlignment="0" applyProtection="0"/>
    <xf numFmtId="185" fontId="48" fillId="0" borderId="0"/>
    <xf numFmtId="185" fontId="48" fillId="0" borderId="0">
      <alignment horizontal="center"/>
    </xf>
    <xf numFmtId="185" fontId="48" fillId="0" borderId="0">
      <alignment horizontal="center"/>
    </xf>
    <xf numFmtId="186" fontId="48" fillId="0" borderId="0">
      <alignment horizontal="center"/>
    </xf>
    <xf numFmtId="187" fontId="48" fillId="0" borderId="0">
      <alignment horizontal="center"/>
    </xf>
    <xf numFmtId="188" fontId="48" fillId="0" borderId="0"/>
    <xf numFmtId="188" fontId="48" fillId="0" borderId="0">
      <alignment horizontal="center"/>
    </xf>
    <xf numFmtId="188" fontId="48" fillId="0" borderId="0">
      <alignment horizontal="center"/>
    </xf>
    <xf numFmtId="189" fontId="48" fillId="0" borderId="0">
      <alignment horizontal="center"/>
    </xf>
    <xf numFmtId="0" fontId="112" fillId="53" borderId="0" applyNumberFormat="0" applyBorder="0" applyAlignment="0" applyProtection="0"/>
    <xf numFmtId="0" fontId="63" fillId="54" borderId="0" applyNumberFormat="0" applyBorder="0" applyAlignment="0" applyProtection="0"/>
    <xf numFmtId="0" fontId="32" fillId="11" borderId="0" applyNumberFormat="0" applyBorder="0" applyAlignment="0" applyProtection="0"/>
    <xf numFmtId="0" fontId="112" fillId="55" borderId="0" applyNumberFormat="0" applyBorder="0" applyAlignment="0" applyProtection="0"/>
    <xf numFmtId="0" fontId="63" fillId="56" borderId="0" applyNumberFormat="0" applyBorder="0" applyAlignment="0" applyProtection="0"/>
    <xf numFmtId="0" fontId="32" fillId="15" borderId="0" applyNumberFormat="0" applyBorder="0" applyAlignment="0" applyProtection="0"/>
    <xf numFmtId="0" fontId="112" fillId="19" borderId="0" applyNumberFormat="0" applyBorder="0" applyAlignment="0" applyProtection="0"/>
    <xf numFmtId="0" fontId="63" fillId="57" borderId="0" applyNumberFormat="0" applyBorder="0" applyAlignment="0" applyProtection="0"/>
    <xf numFmtId="0" fontId="32" fillId="19" borderId="0" applyNumberFormat="0" applyBorder="0" applyAlignment="0" applyProtection="0"/>
    <xf numFmtId="0" fontId="112" fillId="23" borderId="0" applyNumberFormat="0" applyBorder="0" applyAlignment="0" applyProtection="0"/>
    <xf numFmtId="0" fontId="63" fillId="49" borderId="0" applyNumberFormat="0" applyBorder="0" applyAlignment="0" applyProtection="0"/>
    <xf numFmtId="0" fontId="32" fillId="23" borderId="0" applyNumberFormat="0" applyBorder="0" applyAlignment="0" applyProtection="0"/>
    <xf numFmtId="0" fontId="112" fillId="56" borderId="0" applyNumberFormat="0" applyBorder="0" applyAlignment="0" applyProtection="0"/>
    <xf numFmtId="0" fontId="63" fillId="50" borderId="0" applyNumberFormat="0" applyBorder="0" applyAlignment="0" applyProtection="0"/>
    <xf numFmtId="0" fontId="32" fillId="27" borderId="0" applyNumberFormat="0" applyBorder="0" applyAlignment="0" applyProtection="0"/>
    <xf numFmtId="0" fontId="112" fillId="31" borderId="0" applyNumberFormat="0" applyBorder="0" applyAlignment="0" applyProtection="0"/>
    <xf numFmtId="0" fontId="63" fillId="52" borderId="0" applyNumberFormat="0" applyBorder="0" applyAlignment="0" applyProtection="0"/>
    <xf numFmtId="0" fontId="32" fillId="31" borderId="0" applyNumberFormat="0" applyBorder="0" applyAlignment="0" applyProtection="0"/>
    <xf numFmtId="4" fontId="54" fillId="58" borderId="2">
      <alignment horizontal="right" vertical="center"/>
    </xf>
    <xf numFmtId="0" fontId="63" fillId="54" borderId="0" applyNumberFormat="0" applyBorder="0" applyAlignment="0" applyProtection="0"/>
    <xf numFmtId="0" fontId="63" fillId="56" borderId="0" applyNumberFormat="0" applyBorder="0" applyAlignment="0" applyProtection="0"/>
    <xf numFmtId="0" fontId="63" fillId="57"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2" borderId="0" applyNumberFormat="0" applyBorder="0" applyAlignment="0" applyProtection="0"/>
    <xf numFmtId="1" fontId="65" fillId="0" borderId="0">
      <alignment horizontal="left"/>
      <protection locked="0"/>
    </xf>
    <xf numFmtId="0" fontId="66" fillId="59" borderId="28" applyNumberFormat="0" applyAlignment="0" applyProtection="0"/>
    <xf numFmtId="0" fontId="113" fillId="0" borderId="0" applyNumberFormat="0" applyFill="0" applyBorder="0" applyAlignment="0" applyProtection="0"/>
    <xf numFmtId="0" fontId="16" fillId="0" borderId="0" applyNumberFormat="0" applyFill="0" applyBorder="0" applyAlignment="0" applyProtection="0"/>
    <xf numFmtId="170" fontId="49" fillId="0" borderId="0" applyAlignment="0" applyProtection="0"/>
    <xf numFmtId="170" fontId="49" fillId="0" borderId="0" applyAlignment="0" applyProtection="0"/>
    <xf numFmtId="0" fontId="67" fillId="42" borderId="0" applyNumberFormat="0" applyBorder="0" applyAlignment="0" applyProtection="0"/>
    <xf numFmtId="0" fontId="68" fillId="59" borderId="29" applyNumberFormat="0" applyAlignment="0" applyProtection="0"/>
    <xf numFmtId="4" fontId="51" fillId="0" borderId="8" applyFill="0" applyBorder="0" applyProtection="0">
      <alignment horizontal="right" vertical="center"/>
    </xf>
    <xf numFmtId="0" fontId="59" fillId="0" borderId="30" applyNumberFormat="0" applyBorder="0" applyProtection="0">
      <alignment horizontal="center"/>
    </xf>
    <xf numFmtId="0" fontId="104" fillId="60" borderId="17" applyNumberFormat="0" applyAlignment="0" applyProtection="0"/>
    <xf numFmtId="0" fontId="28" fillId="8" borderId="17" applyNumberFormat="0" applyAlignment="0" applyProtection="0"/>
    <xf numFmtId="0" fontId="68" fillId="59" borderId="29" applyNumberFormat="0" applyAlignment="0" applyProtection="0"/>
    <xf numFmtId="0" fontId="103" fillId="0" borderId="31" applyNumberFormat="0" applyFill="0" applyAlignment="0" applyProtection="0"/>
    <xf numFmtId="0" fontId="29" fillId="0" borderId="19" applyNumberFormat="0" applyFill="0" applyAlignment="0" applyProtection="0"/>
    <xf numFmtId="0" fontId="69" fillId="61" borderId="32" applyNumberFormat="0" applyAlignment="0" applyProtection="0"/>
    <xf numFmtId="0" fontId="89" fillId="0" borderId="0">
      <alignment horizontal="center" vertical="center" wrapText="1"/>
    </xf>
    <xf numFmtId="190" fontId="45" fillId="0" borderId="0" applyFont="0" applyFill="0" applyBorder="0" applyAlignment="0" applyProtection="0"/>
    <xf numFmtId="43" fontId="102" fillId="0" borderId="0" applyFont="0" applyFill="0" applyBorder="0" applyAlignment="0" applyProtection="0"/>
    <xf numFmtId="43" fontId="45" fillId="0" borderId="0" applyFont="0" applyFill="0" applyBorder="0" applyAlignment="0" applyProtection="0"/>
    <xf numFmtId="190" fontId="55" fillId="0" borderId="0" applyFont="0" applyFill="0" applyBorder="0" applyAlignment="0" applyProtection="0"/>
    <xf numFmtId="43" fontId="55" fillId="0" borderId="0" applyFont="0" applyFill="0" applyBorder="0" applyAlignment="0" applyProtection="0"/>
    <xf numFmtId="43" fontId="45"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10" borderId="21" applyNumberFormat="0" applyFont="0" applyAlignment="0" applyProtection="0"/>
    <xf numFmtId="0" fontId="18" fillId="10" borderId="21" applyNumberFormat="0" applyFont="0" applyAlignment="0" applyProtection="0"/>
    <xf numFmtId="0" fontId="90" fillId="0" borderId="0">
      <alignment horizontal="left" vertical="center" wrapText="1"/>
    </xf>
    <xf numFmtId="195" fontId="102" fillId="0" borderId="0" applyFont="0" applyFill="0" applyBorder="0" applyAlignment="0" applyProtection="0"/>
    <xf numFmtId="195" fontId="102" fillId="0" borderId="0" applyFont="0" applyFill="0" applyBorder="0" applyAlignment="0" applyProtection="0"/>
    <xf numFmtId="195" fontId="45" fillId="0" borderId="0" applyFont="0" applyFill="0" applyBorder="0" applyAlignment="0" applyProtection="0"/>
    <xf numFmtId="0" fontId="47" fillId="62" borderId="0" applyNumberFormat="0" applyFont="0" applyBorder="0" applyAlignment="0" applyProtection="0"/>
    <xf numFmtId="200" fontId="100" fillId="0" borderId="34" applyNumberFormat="0" applyFill="0">
      <alignment horizontal="right"/>
    </xf>
    <xf numFmtId="200" fontId="100" fillId="0" borderId="34" applyNumberFormat="0" applyFill="0">
      <alignment horizontal="right"/>
    </xf>
    <xf numFmtId="200" fontId="91" fillId="0" borderId="34" applyNumberFormat="0" applyFill="0">
      <alignment horizontal="right"/>
    </xf>
    <xf numFmtId="201" fontId="92" fillId="0" borderId="34">
      <alignment horizontal="right" vertical="center"/>
    </xf>
    <xf numFmtId="201" fontId="92" fillId="0" borderId="34">
      <alignment horizontal="right" vertical="center"/>
    </xf>
    <xf numFmtId="49" fontId="93" fillId="0" borderId="34">
      <alignment horizontal="left" vertical="center"/>
    </xf>
    <xf numFmtId="49" fontId="93" fillId="0" borderId="34">
      <alignment horizontal="left" vertical="center"/>
    </xf>
    <xf numFmtId="200" fontId="91" fillId="0" borderId="34" applyNumberFormat="0" applyFill="0">
      <alignment horizontal="right"/>
    </xf>
    <xf numFmtId="0" fontId="70" fillId="36" borderId="29" applyNumberFormat="0" applyAlignment="0" applyProtection="0"/>
    <xf numFmtId="0" fontId="114" fillId="47" borderId="17" applyNumberFormat="0" applyAlignment="0" applyProtection="0"/>
    <xf numFmtId="0" fontId="26" fillId="7" borderId="17" applyNumberFormat="0" applyAlignment="0" applyProtection="0"/>
    <xf numFmtId="0" fontId="57" fillId="0" borderId="35" applyNumberFormat="0" applyFill="0" applyAlignment="0" applyProtection="0"/>
    <xf numFmtId="0" fontId="71" fillId="0" borderId="0" applyNumberFormat="0" applyFill="0" applyBorder="0" applyAlignment="0" applyProtection="0"/>
    <xf numFmtId="171" fontId="45" fillId="0" borderId="0" applyFont="0" applyFill="0" applyBorder="0" applyAlignment="0" applyProtection="0"/>
    <xf numFmtId="199" fontId="58" fillId="0" borderId="0" applyFont="0" applyFill="0" applyBorder="0" applyAlignment="0" applyProtection="0"/>
    <xf numFmtId="0" fontId="71" fillId="0" borderId="0" applyNumberFormat="0" applyFill="0" applyBorder="0" applyAlignment="0" applyProtection="0"/>
    <xf numFmtId="0" fontId="107" fillId="0" borderId="0" applyNumberFormat="0" applyFill="0" applyBorder="0" applyAlignment="0" applyProtection="0">
      <alignment vertical="top"/>
      <protection locked="0"/>
    </xf>
    <xf numFmtId="166" fontId="47" fillId="62" borderId="0" applyNumberFormat="0" applyFont="0" applyBorder="0" applyAlignment="0" applyProtection="0"/>
    <xf numFmtId="0" fontId="48" fillId="0" borderId="36"/>
    <xf numFmtId="0" fontId="72" fillId="43" borderId="0" applyNumberFormat="0" applyBorder="0" applyAlignment="0" applyProtection="0"/>
    <xf numFmtId="0" fontId="72" fillId="43" borderId="0" applyNumberFormat="0" applyBorder="0" applyAlignment="0" applyProtection="0"/>
    <xf numFmtId="0" fontId="83" fillId="0" borderId="0">
      <alignment horizontal="left"/>
    </xf>
    <xf numFmtId="0" fontId="73" fillId="0" borderId="37" applyNumberFormat="0" applyFill="0" applyAlignment="0" applyProtection="0"/>
    <xf numFmtId="0" fontId="74" fillId="0" borderId="38" applyNumberFormat="0" applyFill="0" applyAlignment="0" applyProtection="0"/>
    <xf numFmtId="0" fontId="75" fillId="0" borderId="39" applyNumberFormat="0" applyFill="0" applyAlignment="0" applyProtection="0"/>
    <xf numFmtId="0" fontId="75" fillId="0" borderId="0" applyNumberFormat="0" applyFill="0" applyBorder="0" applyAlignment="0" applyProtection="0"/>
    <xf numFmtId="0" fontId="94" fillId="0" borderId="34">
      <alignment horizontal="left"/>
    </xf>
    <xf numFmtId="0" fontId="99" fillId="0" borderId="34">
      <alignment horizontal="left"/>
    </xf>
    <xf numFmtId="0" fontId="99" fillId="0" borderId="34">
      <alignment horizontal="left"/>
    </xf>
    <xf numFmtId="0" fontId="94" fillId="0" borderId="34">
      <alignment horizontal="left"/>
    </xf>
    <xf numFmtId="0" fontId="95" fillId="0" borderId="40">
      <alignment horizontal="right" vertical="center"/>
    </xf>
    <xf numFmtId="0" fontId="96" fillId="0" borderId="34">
      <alignment horizontal="left" vertical="center"/>
    </xf>
    <xf numFmtId="0" fontId="96" fillId="0" borderId="34">
      <alignment horizontal="left" vertical="center"/>
    </xf>
    <xf numFmtId="0" fontId="91" fillId="0" borderId="34">
      <alignment horizontal="left" vertical="center"/>
    </xf>
    <xf numFmtId="0" fontId="91" fillId="0" borderId="34">
      <alignment horizontal="left" vertical="center"/>
    </xf>
    <xf numFmtId="0" fontId="94" fillId="0" borderId="34">
      <alignment horizontal="left"/>
    </xf>
    <xf numFmtId="0" fontId="94" fillId="63" borderId="0">
      <alignment horizontal="centerContinuous" wrapText="1"/>
    </xf>
    <xf numFmtId="49" fontId="94" fillId="63" borderId="41">
      <alignment horizontal="left" vertical="center"/>
    </xf>
    <xf numFmtId="49" fontId="94" fillId="63" borderId="41">
      <alignment horizontal="left" vertical="center"/>
    </xf>
    <xf numFmtId="0" fontId="94" fillId="63" borderId="0">
      <alignment horizontal="centerContinuous" vertical="center" wrapText="1"/>
    </xf>
    <xf numFmtId="0" fontId="10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52" fillId="0" borderId="0" applyNumberFormat="0" applyFill="0" applyBorder="0" applyAlignment="0" applyProtection="0"/>
    <xf numFmtId="0" fontId="70" fillId="36" borderId="29" applyNumberFormat="0" applyAlignment="0" applyProtection="0"/>
    <xf numFmtId="4" fontId="54" fillId="0" borderId="42">
      <alignment horizontal="right" vertical="center"/>
    </xf>
    <xf numFmtId="0" fontId="115" fillId="44" borderId="0" applyNumberFormat="0" applyBorder="0" applyAlignment="0" applyProtection="0"/>
    <xf numFmtId="0" fontId="24" fillId="5" borderId="0" applyNumberFormat="0" applyBorder="0" applyAlignment="0" applyProtection="0"/>
    <xf numFmtId="191" fontId="45" fillId="0" borderId="0" applyFont="0" applyFill="0" applyBorder="0" applyAlignment="0" applyProtection="0"/>
    <xf numFmtId="192" fontId="45" fillId="0" borderId="0" applyFont="0" applyFill="0" applyBorder="0" applyAlignment="0" applyProtection="0"/>
    <xf numFmtId="0" fontId="116" fillId="0" borderId="0" applyNumberFormat="0" applyFill="0" applyBorder="0" applyAlignment="0" applyProtection="0">
      <alignment vertical="top"/>
      <protection locked="0"/>
    </xf>
    <xf numFmtId="0" fontId="77" fillId="0" borderId="43" applyNumberFormat="0" applyFill="0" applyAlignment="0" applyProtection="0"/>
    <xf numFmtId="4" fontId="46" fillId="0" borderId="0" applyFont="0" applyFill="0" applyBorder="0" applyAlignment="0" applyProtection="0"/>
    <xf numFmtId="190" fontId="45" fillId="0" borderId="0" applyFont="0" applyFill="0" applyBorder="0" applyAlignment="0" applyProtection="0"/>
    <xf numFmtId="172" fontId="60" fillId="0" borderId="0"/>
    <xf numFmtId="167" fontId="46" fillId="0" borderId="0" applyFont="0" applyFill="0" applyBorder="0" applyAlignment="0" applyProtection="0"/>
    <xf numFmtId="0" fontId="78" fillId="47" borderId="0" applyNumberFormat="0" applyBorder="0" applyAlignment="0" applyProtection="0"/>
    <xf numFmtId="0" fontId="105" fillId="6" borderId="0" applyNumberFormat="0" applyBorder="0" applyAlignment="0" applyProtection="0"/>
    <xf numFmtId="0" fontId="25" fillId="6" borderId="0" applyNumberFormat="0" applyBorder="0" applyAlignment="0" applyProtection="0"/>
    <xf numFmtId="0" fontId="111" fillId="0" borderId="0"/>
    <xf numFmtId="0" fontId="117" fillId="0" borderId="0" applyNumberFormat="0" applyBorder="0" applyAlignment="0"/>
    <xf numFmtId="0" fontId="2" fillId="0" borderId="0"/>
    <xf numFmtId="0" fontId="111" fillId="0" borderId="0"/>
    <xf numFmtId="0" fontId="3" fillId="0" borderId="0"/>
    <xf numFmtId="0" fontId="45" fillId="0" borderId="0"/>
    <xf numFmtId="0" fontId="102" fillId="0" borderId="0"/>
    <xf numFmtId="0" fontId="18" fillId="0" borderId="0"/>
    <xf numFmtId="0" fontId="2" fillId="0" borderId="0"/>
    <xf numFmtId="0" fontId="118" fillId="0" borderId="0"/>
    <xf numFmtId="0" fontId="110" fillId="0" borderId="0"/>
    <xf numFmtId="0" fontId="45" fillId="0" borderId="0"/>
    <xf numFmtId="0" fontId="45" fillId="0" borderId="0"/>
    <xf numFmtId="0" fontId="45" fillId="0" borderId="0"/>
    <xf numFmtId="0" fontId="45" fillId="0" borderId="0"/>
    <xf numFmtId="0" fontId="108" fillId="0" borderId="0"/>
    <xf numFmtId="0" fontId="48" fillId="0" borderId="0"/>
    <xf numFmtId="0" fontId="45" fillId="0" borderId="0"/>
    <xf numFmtId="0" fontId="43" fillId="0" borderId="0"/>
    <xf numFmtId="0" fontId="2" fillId="0" borderId="0"/>
    <xf numFmtId="0" fontId="111" fillId="0" borderId="0"/>
    <xf numFmtId="0" fontId="111" fillId="0" borderId="0"/>
    <xf numFmtId="0" fontId="111" fillId="0" borderId="0"/>
    <xf numFmtId="0" fontId="111" fillId="0" borderId="0"/>
    <xf numFmtId="0" fontId="45" fillId="0" borderId="0"/>
    <xf numFmtId="0" fontId="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5" fillId="0" borderId="0"/>
    <xf numFmtId="0" fontId="45" fillId="0" borderId="0"/>
    <xf numFmtId="0" fontId="111" fillId="0" borderId="0"/>
    <xf numFmtId="0" fontId="111" fillId="0" borderId="0"/>
    <xf numFmtId="0" fontId="111" fillId="0" borderId="0"/>
    <xf numFmtId="0" fontId="111" fillId="0" borderId="0"/>
    <xf numFmtId="0" fontId="111" fillId="0" borderId="0"/>
    <xf numFmtId="0" fontId="48"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5" fillId="0" borderId="0"/>
    <xf numFmtId="0" fontId="111" fillId="0" borderId="0"/>
    <xf numFmtId="0" fontId="111" fillId="0" borderId="0"/>
    <xf numFmtId="0" fontId="111" fillId="0" borderId="0"/>
    <xf numFmtId="0" fontId="45" fillId="0" borderId="0"/>
    <xf numFmtId="0" fontId="111" fillId="0" borderId="0"/>
    <xf numFmtId="0" fontId="111" fillId="0" borderId="0"/>
    <xf numFmtId="0" fontId="111" fillId="0" borderId="0"/>
    <xf numFmtId="0" fontId="45" fillId="0" borderId="0"/>
    <xf numFmtId="0" fontId="45" fillId="0" borderId="0"/>
    <xf numFmtId="0" fontId="111" fillId="0" borderId="0"/>
    <xf numFmtId="0" fontId="111" fillId="0" borderId="0"/>
    <xf numFmtId="0" fontId="111" fillId="0" borderId="0"/>
    <xf numFmtId="0" fontId="111" fillId="0" borderId="0"/>
    <xf numFmtId="197" fontId="58" fillId="0" borderId="0"/>
    <xf numFmtId="0" fontId="111" fillId="0" borderId="0"/>
    <xf numFmtId="0" fontId="2" fillId="0" borderId="0"/>
    <xf numFmtId="0" fontId="2" fillId="0" borderId="0"/>
    <xf numFmtId="0" fontId="111" fillId="0" borderId="0"/>
    <xf numFmtId="0" fontId="58" fillId="0" borderId="0"/>
    <xf numFmtId="0" fontId="111" fillId="0" borderId="0"/>
    <xf numFmtId="0" fontId="111" fillId="0" borderId="0"/>
    <xf numFmtId="0" fontId="111" fillId="0" borderId="0"/>
    <xf numFmtId="0" fontId="45" fillId="0" borderId="0"/>
    <xf numFmtId="4" fontId="54" fillId="0" borderId="2" applyFill="0" applyBorder="0" applyProtection="0">
      <alignment horizontal="right" vertical="center"/>
    </xf>
    <xf numFmtId="49" fontId="51" fillId="0" borderId="2" applyNumberFormat="0" applyFill="0" applyBorder="0" applyProtection="0">
      <alignment horizontal="left" vertical="center"/>
    </xf>
    <xf numFmtId="0" fontId="62" fillId="64" borderId="0" applyNumberFormat="0" applyFont="0" applyBorder="0" applyAlignment="0" applyProtection="0"/>
    <xf numFmtId="0" fontId="102" fillId="10" borderId="21" applyNumberFormat="0" applyFont="0" applyAlignment="0" applyProtection="0"/>
    <xf numFmtId="0" fontId="45" fillId="38" borderId="33" applyNumberFormat="0" applyFont="0" applyAlignment="0" applyProtection="0"/>
    <xf numFmtId="0" fontId="55" fillId="38" borderId="33" applyNumberFormat="0" applyFont="0" applyAlignment="0" applyProtection="0"/>
    <xf numFmtId="0" fontId="102" fillId="10" borderId="21" applyNumberFormat="0" applyFont="0" applyAlignment="0" applyProtection="0"/>
    <xf numFmtId="0" fontId="102" fillId="10" borderId="21" applyNumberFormat="0" applyFont="0" applyAlignment="0" applyProtection="0"/>
    <xf numFmtId="0" fontId="55" fillId="38" borderId="33" applyNumberFormat="0" applyFont="0" applyAlignment="0" applyProtection="0"/>
    <xf numFmtId="193" fontId="119" fillId="0" borderId="0" applyFill="0" applyBorder="0" applyProtection="0">
      <alignment horizontal="right"/>
    </xf>
    <xf numFmtId="49" fontId="60" fillId="0" borderId="0"/>
    <xf numFmtId="0" fontId="66" fillId="59" borderId="28" applyNumberFormat="0" applyAlignment="0" applyProtection="0"/>
    <xf numFmtId="9" fontId="45" fillId="0" borderId="0" applyFill="0" applyBorder="0" applyAlignment="0" applyProtection="0"/>
    <xf numFmtId="9" fontId="45"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5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0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18" fillId="0" borderId="0" applyFont="0" applyFill="0" applyBorder="0" applyAlignment="0" applyProtection="0"/>
    <xf numFmtId="9" fontId="45" fillId="0" borderId="0" applyFont="0" applyFill="0" applyBorder="0" applyAlignment="0" applyProtection="0"/>
    <xf numFmtId="9" fontId="4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98" fontId="58" fillId="0" borderId="0" applyFill="0" applyBorder="0" applyAlignment="0" applyProtection="0"/>
    <xf numFmtId="0" fontId="45" fillId="0" borderId="0"/>
    <xf numFmtId="3" fontId="92" fillId="0" borderId="0">
      <alignment horizontal="left" vertical="center"/>
    </xf>
    <xf numFmtId="0" fontId="89" fillId="0" borderId="0">
      <alignment horizontal="left" vertical="center"/>
    </xf>
    <xf numFmtId="0" fontId="120" fillId="39" borderId="0" applyNumberFormat="0" applyBorder="0" applyAlignment="0" applyProtection="0"/>
    <xf numFmtId="0" fontId="23" fillId="4" borderId="0" applyNumberFormat="0" applyBorder="0" applyAlignment="0" applyProtection="0"/>
    <xf numFmtId="0" fontId="67" fillId="42" borderId="0" applyNumberFormat="0" applyBorder="0" applyAlignment="0" applyProtection="0"/>
    <xf numFmtId="0" fontId="54" fillId="64" borderId="2"/>
    <xf numFmtId="0" fontId="121" fillId="60" borderId="18" applyNumberFormat="0" applyAlignment="0" applyProtection="0"/>
    <xf numFmtId="0" fontId="27" fillId="8" borderId="18" applyNumberFormat="0" applyAlignment="0" applyProtection="0"/>
    <xf numFmtId="0" fontId="84" fillId="0" borderId="0"/>
    <xf numFmtId="0" fontId="97" fillId="0" borderId="0">
      <alignment horizontal="right"/>
    </xf>
    <xf numFmtId="49" fontId="97" fillId="0" borderId="0">
      <alignment horizontal="center"/>
    </xf>
    <xf numFmtId="0" fontId="93" fillId="0" borderId="0">
      <alignment horizontal="right"/>
    </xf>
    <xf numFmtId="0" fontId="101" fillId="0" borderId="0">
      <alignment horizontal="right"/>
    </xf>
    <xf numFmtId="0" fontId="97" fillId="0" borderId="0">
      <alignment horizontal="left"/>
    </xf>
    <xf numFmtId="0" fontId="82" fillId="0" borderId="0">
      <alignment horizontal="left"/>
    </xf>
    <xf numFmtId="194" fontId="7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8" fillId="0" borderId="0"/>
    <xf numFmtId="49" fontId="92" fillId="0" borderId="0">
      <alignment horizontal="left" vertical="center"/>
    </xf>
    <xf numFmtId="0" fontId="47" fillId="0" borderId="0">
      <alignment vertical="top"/>
    </xf>
    <xf numFmtId="49" fontId="93" fillId="0" borderId="34">
      <alignment horizontal="left"/>
    </xf>
    <xf numFmtId="49" fontId="93" fillId="0" borderId="34">
      <alignment horizontal="left"/>
    </xf>
    <xf numFmtId="200" fontId="92" fillId="0" borderId="0" applyNumberFormat="0">
      <alignment horizontal="right"/>
    </xf>
    <xf numFmtId="0" fontId="95" fillId="65" borderId="0">
      <alignment horizontal="centerContinuous" vertical="center" wrapText="1"/>
    </xf>
    <xf numFmtId="0" fontId="95" fillId="0" borderId="44">
      <alignment horizontal="left" vertical="center"/>
    </xf>
    <xf numFmtId="0" fontId="98" fillId="0" borderId="0">
      <alignment horizontal="left" vertical="top"/>
    </xf>
    <xf numFmtId="169" fontId="85" fillId="66" borderId="45">
      <alignment vertical="center"/>
    </xf>
    <xf numFmtId="168" fontId="86" fillId="66" borderId="45">
      <alignment vertical="center"/>
    </xf>
    <xf numFmtId="169" fontId="87" fillId="67" borderId="45">
      <alignment vertical="center"/>
    </xf>
    <xf numFmtId="0" fontId="45" fillId="68" borderId="30" applyBorder="0">
      <alignment horizontal="left" vertical="center"/>
    </xf>
    <xf numFmtId="49" fontId="45" fillId="69" borderId="2">
      <alignment vertical="center" wrapText="1"/>
    </xf>
    <xf numFmtId="0" fontId="45" fillId="70" borderId="46">
      <alignment horizontal="left" vertical="center" wrapText="1"/>
    </xf>
    <xf numFmtId="0" fontId="50" fillId="71" borderId="2">
      <alignment horizontal="left" vertical="center" wrapText="1"/>
    </xf>
    <xf numFmtId="0" fontId="45" fillId="72" borderId="2">
      <alignment horizontal="left" vertical="center" wrapText="1"/>
    </xf>
    <xf numFmtId="0" fontId="45" fillId="73" borderId="2">
      <alignment horizontal="left" vertical="center" wrapText="1"/>
    </xf>
    <xf numFmtId="0" fontId="122" fillId="0" borderId="0" applyNumberFormat="0" applyFill="0" applyBorder="0" applyAlignment="0" applyProtection="0"/>
    <xf numFmtId="0" fontId="31" fillId="0" borderId="0" applyNumberFormat="0" applyFill="0" applyBorder="0" applyAlignment="0" applyProtection="0"/>
    <xf numFmtId="0" fontId="80" fillId="0" borderId="0" applyNumberFormat="0" applyFill="0" applyBorder="0" applyAlignment="0" applyProtection="0"/>
    <xf numFmtId="0" fontId="94" fillId="0" borderId="0">
      <alignment horizontal="left"/>
    </xf>
    <xf numFmtId="0" fontId="90" fillId="0" borderId="0">
      <alignment horizontal="left"/>
    </xf>
    <xf numFmtId="0" fontId="91" fillId="0" borderId="0">
      <alignment horizontal="left"/>
    </xf>
    <xf numFmtId="0" fontId="98" fillId="0" borderId="0">
      <alignment horizontal="left" vertical="top"/>
    </xf>
    <xf numFmtId="0" fontId="90" fillId="0" borderId="0">
      <alignment horizontal="left"/>
    </xf>
    <xf numFmtId="0" fontId="91" fillId="0" borderId="0">
      <alignment horizontal="left"/>
    </xf>
    <xf numFmtId="0" fontId="123" fillId="0" borderId="0" applyNumberFormat="0" applyFill="0" applyBorder="0" applyAlignment="0" applyProtection="0"/>
    <xf numFmtId="0" fontId="19" fillId="0" borderId="0" applyNumberFormat="0" applyFill="0" applyBorder="0" applyAlignment="0" applyProtection="0"/>
    <xf numFmtId="0" fontId="81" fillId="74" borderId="0" applyNumberFormat="0" applyBorder="0">
      <protection locked="0"/>
    </xf>
    <xf numFmtId="0" fontId="124" fillId="0" borderId="47" applyNumberFormat="0" applyFill="0" applyAlignment="0" applyProtection="0"/>
    <xf numFmtId="0" fontId="125" fillId="0" borderId="47" applyNumberFormat="0" applyFill="0" applyAlignment="0" applyProtection="0"/>
    <xf numFmtId="0" fontId="20" fillId="0" borderId="14" applyNumberFormat="0" applyFill="0" applyAlignment="0" applyProtection="0"/>
    <xf numFmtId="0" fontId="124" fillId="0" borderId="48" applyNumberFormat="0" applyFill="0" applyAlignment="0" applyProtection="0"/>
    <xf numFmtId="0" fontId="126" fillId="0" borderId="48" applyNumberFormat="0" applyFill="0" applyAlignment="0" applyProtection="0"/>
    <xf numFmtId="0" fontId="21" fillId="0" borderId="15" applyNumberFormat="0" applyFill="0" applyAlignment="0" applyProtection="0"/>
    <xf numFmtId="0" fontId="124" fillId="0" borderId="49" applyNumberFormat="0" applyFill="0" applyAlignment="0" applyProtection="0"/>
    <xf numFmtId="0" fontId="127" fillId="0" borderId="49" applyNumberFormat="0" applyFill="0" applyAlignment="0" applyProtection="0"/>
    <xf numFmtId="0" fontId="22" fillId="0" borderId="16" applyNumberFormat="0" applyFill="0" applyAlignment="0" applyProtection="0"/>
    <xf numFmtId="0" fontId="124" fillId="0" borderId="0" applyNumberFormat="0" applyFill="0" applyBorder="0" applyAlignment="0" applyProtection="0"/>
    <xf numFmtId="0" fontId="127" fillId="0" borderId="0" applyNumberFormat="0" applyFill="0" applyBorder="0" applyAlignment="0" applyProtection="0"/>
    <xf numFmtId="0" fontId="22" fillId="0" borderId="0" applyNumberFormat="0" applyFill="0" applyBorder="0" applyAlignment="0" applyProtection="0"/>
    <xf numFmtId="0" fontId="111" fillId="0" borderId="50" applyNumberFormat="0" applyFill="0" applyAlignment="0" applyProtection="0"/>
    <xf numFmtId="0" fontId="57" fillId="0" borderId="35" applyNumberFormat="0" applyFill="0" applyAlignment="0" applyProtection="0"/>
    <xf numFmtId="0" fontId="128" fillId="0" borderId="50" applyNumberFormat="0" applyFill="0" applyAlignment="0" applyProtection="0"/>
    <xf numFmtId="0" fontId="17" fillId="0" borderId="22" applyNumberFormat="0" applyFill="0" applyAlignment="0" applyProtection="0"/>
    <xf numFmtId="0" fontId="53" fillId="75" borderId="0" applyNumberFormat="0" applyBorder="0">
      <protection locked="0"/>
    </xf>
    <xf numFmtId="0" fontId="73" fillId="0" borderId="37" applyNumberFormat="0" applyFill="0" applyAlignment="0" applyProtection="0"/>
    <xf numFmtId="0" fontId="74" fillId="0" borderId="38" applyNumberFormat="0" applyFill="0" applyAlignment="0" applyProtection="0"/>
    <xf numFmtId="0" fontId="75" fillId="0" borderId="39" applyNumberFormat="0" applyFill="0" applyAlignment="0" applyProtection="0"/>
    <xf numFmtId="0" fontId="75" fillId="0" borderId="0" applyNumberFormat="0" applyFill="0" applyBorder="0" applyAlignment="0" applyProtection="0"/>
    <xf numFmtId="0" fontId="80" fillId="0" borderId="0" applyNumberFormat="0" applyFill="0" applyBorder="0" applyAlignment="0" applyProtection="0"/>
    <xf numFmtId="0" fontId="112" fillId="9" borderId="20" applyNumberFormat="0" applyAlignment="0" applyProtection="0"/>
    <xf numFmtId="0" fontId="129" fillId="9" borderId="20" applyNumberFormat="0" applyAlignment="0" applyProtection="0"/>
    <xf numFmtId="0" fontId="30" fillId="9" borderId="20" applyNumberFormat="0" applyAlignment="0" applyProtection="0"/>
    <xf numFmtId="0" fontId="77" fillId="0" borderId="43" applyNumberFormat="0" applyFill="0" applyAlignment="0" applyProtection="0"/>
    <xf numFmtId="196" fontId="45" fillId="0" borderId="0" applyFont="0" applyFill="0" applyBorder="0" applyAlignment="0" applyProtection="0"/>
    <xf numFmtId="196" fontId="45"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49" fontId="92" fillId="0" borderId="34">
      <alignment horizontal="left"/>
    </xf>
    <xf numFmtId="49" fontId="92" fillId="0" borderId="34">
      <alignment horizontal="left"/>
    </xf>
    <xf numFmtId="0" fontId="95" fillId="0" borderId="40">
      <alignment horizontal="left"/>
    </xf>
    <xf numFmtId="0" fontId="94" fillId="0" borderId="0">
      <alignment horizontal="left" vertical="center"/>
    </xf>
    <xf numFmtId="49" fontId="97" fillId="0" borderId="34">
      <alignment horizontal="left"/>
    </xf>
    <xf numFmtId="0" fontId="69" fillId="61" borderId="32" applyNumberFormat="0" applyAlignment="0" applyProtection="0"/>
    <xf numFmtId="0" fontId="46" fillId="0" borderId="0"/>
    <xf numFmtId="4" fontId="5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4" fontId="18" fillId="0" borderId="0" applyFont="0" applyFill="0" applyBorder="0" applyAlignment="0" applyProtection="0"/>
    <xf numFmtId="0" fontId="14" fillId="0" borderId="0" applyNumberFormat="0" applyFill="0" applyBorder="0" applyAlignment="0" applyProtection="0"/>
    <xf numFmtId="0" fontId="99" fillId="0" borderId="55">
      <alignment horizontal="left"/>
    </xf>
    <xf numFmtId="49" fontId="93" fillId="0" borderId="63">
      <alignment horizontal="left" vertical="center"/>
    </xf>
    <xf numFmtId="0" fontId="94" fillId="0" borderId="63">
      <alignment horizontal="left"/>
    </xf>
    <xf numFmtId="0" fontId="91" fillId="0" borderId="52">
      <alignment horizontal="left" vertical="center"/>
    </xf>
    <xf numFmtId="0" fontId="66" fillId="59" borderId="59" applyNumberFormat="0" applyAlignment="0" applyProtection="0"/>
    <xf numFmtId="0" fontId="55" fillId="38" borderId="62" applyNumberFormat="0" applyFont="0" applyAlignment="0" applyProtection="0"/>
    <xf numFmtId="0" fontId="55" fillId="38" borderId="62" applyNumberFormat="0" applyFont="0" applyAlignment="0" applyProtection="0"/>
    <xf numFmtId="49" fontId="54" fillId="0" borderId="58" applyNumberFormat="0" applyFont="0" applyFill="0" applyBorder="0" applyProtection="0">
      <alignment horizontal="left" vertical="center" indent="5"/>
    </xf>
    <xf numFmtId="49" fontId="94" fillId="63" borderId="56">
      <alignment horizontal="left" vertical="center"/>
    </xf>
    <xf numFmtId="0" fontId="94" fillId="0" borderId="55">
      <alignment horizontal="left"/>
    </xf>
    <xf numFmtId="49" fontId="93" fillId="0" borderId="63">
      <alignment horizontal="left"/>
    </xf>
    <xf numFmtId="200" fontId="100" fillId="0" borderId="55" applyNumberFormat="0" applyFill="0">
      <alignment horizontal="right"/>
    </xf>
    <xf numFmtId="0" fontId="99" fillId="0" borderId="63">
      <alignment horizontal="left"/>
    </xf>
    <xf numFmtId="0" fontId="91" fillId="0" borderId="63">
      <alignment horizontal="left" vertical="center"/>
    </xf>
    <xf numFmtId="49" fontId="92" fillId="0" borderId="52">
      <alignment horizontal="left"/>
    </xf>
    <xf numFmtId="49" fontId="94" fillId="63" borderId="66">
      <alignment horizontal="left" vertical="center"/>
    </xf>
    <xf numFmtId="49" fontId="94" fillId="63" borderId="66">
      <alignment horizontal="left" vertical="center"/>
    </xf>
    <xf numFmtId="49" fontId="92" fillId="0" borderId="52">
      <alignment horizontal="left"/>
    </xf>
    <xf numFmtId="169" fontId="87" fillId="67" borderId="67">
      <alignment vertical="center"/>
    </xf>
    <xf numFmtId="0" fontId="45" fillId="68" borderId="61" applyBorder="0">
      <alignment horizontal="left" vertical="center"/>
    </xf>
    <xf numFmtId="0" fontId="111" fillId="0" borderId="69" applyNumberFormat="0" applyFill="0" applyAlignment="0" applyProtection="0"/>
    <xf numFmtId="0" fontId="128" fillId="0" borderId="69" applyNumberFormat="0" applyFill="0" applyAlignment="0" applyProtection="0"/>
    <xf numFmtId="49" fontId="93" fillId="0" borderId="52">
      <alignment horizontal="left"/>
    </xf>
    <xf numFmtId="49" fontId="93" fillId="0" borderId="52">
      <alignment horizontal="left"/>
    </xf>
    <xf numFmtId="0" fontId="45" fillId="70" borderId="68">
      <alignment horizontal="left" vertical="center" wrapText="1"/>
    </xf>
    <xf numFmtId="169" fontId="85" fillId="66" borderId="67">
      <alignment vertical="center"/>
    </xf>
    <xf numFmtId="168" fontId="86" fillId="66" borderId="67">
      <alignment vertical="center"/>
    </xf>
    <xf numFmtId="49" fontId="93" fillId="0" borderId="63">
      <alignment horizontal="left"/>
    </xf>
    <xf numFmtId="0" fontId="45" fillId="38" borderId="62" applyNumberFormat="0" applyFont="0" applyAlignment="0" applyProtection="0"/>
    <xf numFmtId="0" fontId="96" fillId="0" borderId="63">
      <alignment horizontal="left" vertical="center"/>
    </xf>
    <xf numFmtId="0" fontId="96" fillId="0" borderId="63">
      <alignment horizontal="left" vertical="center"/>
    </xf>
    <xf numFmtId="0" fontId="99" fillId="0" borderId="63">
      <alignment horizontal="left"/>
    </xf>
    <xf numFmtId="4" fontId="51" fillId="0" borderId="54" applyFill="0" applyBorder="0" applyProtection="0">
      <alignment horizontal="right" vertical="center"/>
    </xf>
    <xf numFmtId="0" fontId="94" fillId="0" borderId="63">
      <alignment horizontal="left"/>
    </xf>
    <xf numFmtId="49" fontId="94" fillId="63" borderId="53">
      <alignment horizontal="left" vertical="center"/>
    </xf>
    <xf numFmtId="49" fontId="94" fillId="63" borderId="53">
      <alignment horizontal="left" vertical="center"/>
    </xf>
    <xf numFmtId="0" fontId="48" fillId="0" borderId="65"/>
    <xf numFmtId="0" fontId="91" fillId="0" borderId="52">
      <alignment horizontal="left" vertical="center"/>
    </xf>
    <xf numFmtId="0" fontId="96" fillId="0" borderId="52">
      <alignment horizontal="left" vertical="center"/>
    </xf>
    <xf numFmtId="0" fontId="96" fillId="0" borderId="52">
      <alignment horizontal="left" vertical="center"/>
    </xf>
    <xf numFmtId="0" fontId="94" fillId="0" borderId="52">
      <alignment horizontal="left"/>
    </xf>
    <xf numFmtId="0" fontId="99" fillId="0" borderId="52">
      <alignment horizontal="left"/>
    </xf>
    <xf numFmtId="0" fontId="99" fillId="0" borderId="52">
      <alignment horizontal="left"/>
    </xf>
    <xf numFmtId="0" fontId="94" fillId="0" borderId="52">
      <alignment horizontal="left"/>
    </xf>
    <xf numFmtId="0" fontId="57" fillId="0" borderId="64" applyNumberFormat="0" applyFill="0" applyAlignment="0" applyProtection="0"/>
    <xf numFmtId="0" fontId="70" fillId="36" borderId="60" applyNumberFormat="0" applyAlignment="0" applyProtection="0"/>
    <xf numFmtId="201" fontId="92" fillId="0" borderId="63">
      <alignment horizontal="right" vertical="center"/>
    </xf>
    <xf numFmtId="201" fontId="92" fillId="0" borderId="63">
      <alignment horizontal="right" vertical="center"/>
    </xf>
    <xf numFmtId="200" fontId="91" fillId="0" borderId="63" applyNumberFormat="0" applyFill="0">
      <alignment horizontal="right"/>
    </xf>
    <xf numFmtId="200" fontId="100" fillId="0" borderId="63" applyNumberFormat="0" applyFill="0">
      <alignment horizontal="right"/>
    </xf>
    <xf numFmtId="200" fontId="100" fillId="0" borderId="63" applyNumberFormat="0" applyFill="0">
      <alignment horizontal="right"/>
    </xf>
    <xf numFmtId="200" fontId="100" fillId="0" borderId="55" applyNumberFormat="0" applyFill="0">
      <alignment horizontal="right"/>
    </xf>
    <xf numFmtId="200" fontId="91" fillId="0" borderId="55" applyNumberFormat="0" applyFill="0">
      <alignment horizontal="right"/>
    </xf>
    <xf numFmtId="49" fontId="93" fillId="0" borderId="52">
      <alignment horizontal="left" vertical="center"/>
    </xf>
    <xf numFmtId="49" fontId="93" fillId="0" borderId="52">
      <alignment horizontal="left" vertical="center"/>
    </xf>
    <xf numFmtId="201" fontId="92" fillId="0" borderId="52">
      <alignment horizontal="right" vertical="center"/>
    </xf>
    <xf numFmtId="201" fontId="92" fillId="0" borderId="52">
      <alignment horizontal="right" vertical="center"/>
    </xf>
    <xf numFmtId="200" fontId="91" fillId="0" borderId="52" applyNumberFormat="0" applyFill="0">
      <alignment horizontal="right"/>
    </xf>
    <xf numFmtId="200" fontId="100" fillId="0" borderId="52" applyNumberFormat="0" applyFill="0">
      <alignment horizontal="right"/>
    </xf>
    <xf numFmtId="200" fontId="100" fillId="0" borderId="52" applyNumberFormat="0" applyFill="0">
      <alignment horizontal="right"/>
    </xf>
    <xf numFmtId="201" fontId="92" fillId="0" borderId="55">
      <alignment horizontal="right" vertical="center"/>
    </xf>
    <xf numFmtId="201" fontId="92" fillId="0" borderId="55">
      <alignment horizontal="right" vertical="center"/>
    </xf>
    <xf numFmtId="49" fontId="93" fillId="0" borderId="55">
      <alignment horizontal="left" vertical="center"/>
    </xf>
    <xf numFmtId="49" fontId="93" fillId="0" borderId="55">
      <alignment horizontal="left" vertical="center"/>
    </xf>
    <xf numFmtId="0" fontId="94" fillId="0" borderId="55">
      <alignment horizontal="left"/>
    </xf>
    <xf numFmtId="0" fontId="99" fillId="0" borderId="55">
      <alignment horizontal="left"/>
    </xf>
    <xf numFmtId="4" fontId="51" fillId="0" borderId="51" applyFill="0" applyBorder="0" applyProtection="0">
      <alignment horizontal="right" vertical="center"/>
    </xf>
    <xf numFmtId="0" fontId="96" fillId="0" borderId="55">
      <alignment horizontal="left" vertical="center"/>
    </xf>
    <xf numFmtId="0" fontId="59" fillId="0" borderId="61" applyNumberFormat="0" applyBorder="0" applyProtection="0">
      <alignment horizontal="center"/>
    </xf>
    <xf numFmtId="4" fontId="51" fillId="0" borderId="57" applyFill="0" applyBorder="0" applyProtection="0">
      <alignment horizontal="right" vertical="center"/>
    </xf>
    <xf numFmtId="0" fontId="66" fillId="59" borderId="59" applyNumberFormat="0" applyAlignment="0" applyProtection="0"/>
    <xf numFmtId="49" fontId="93" fillId="0" borderId="55">
      <alignment horizontal="left"/>
    </xf>
    <xf numFmtId="49" fontId="93" fillId="0" borderId="55">
      <alignment horizontal="left"/>
    </xf>
    <xf numFmtId="0" fontId="57" fillId="0" borderId="64" applyNumberFormat="0" applyFill="0" applyAlignment="0" applyProtection="0"/>
    <xf numFmtId="49" fontId="93" fillId="0" borderId="63">
      <alignment horizontal="left" vertical="center"/>
    </xf>
    <xf numFmtId="0" fontId="91" fillId="0" borderId="63">
      <alignment horizontal="left" vertical="center"/>
    </xf>
    <xf numFmtId="0" fontId="14" fillId="0" borderId="0" applyNumberFormat="0" applyFill="0" applyBorder="0" applyAlignment="0" applyProtection="0"/>
    <xf numFmtId="0" fontId="96" fillId="0" borderId="55">
      <alignment horizontal="left" vertical="center"/>
    </xf>
    <xf numFmtId="0" fontId="91" fillId="0" borderId="55">
      <alignment horizontal="left" vertical="center"/>
    </xf>
    <xf numFmtId="0" fontId="91" fillId="0" borderId="55">
      <alignment horizontal="left" vertical="center"/>
    </xf>
    <xf numFmtId="0" fontId="68" fillId="59" borderId="60" applyNumberFormat="0" applyAlignment="0" applyProtection="0"/>
    <xf numFmtId="49" fontId="94" fillId="63" borderId="56">
      <alignment horizontal="left" vertical="center"/>
    </xf>
    <xf numFmtId="0" fontId="68" fillId="59" borderId="60" applyNumberFormat="0" applyAlignment="0" applyProtection="0"/>
    <xf numFmtId="0" fontId="70" fillId="36" borderId="60" applyNumberFormat="0" applyAlignment="0" applyProtection="0"/>
    <xf numFmtId="49" fontId="92" fillId="0" borderId="55">
      <alignment horizontal="left"/>
    </xf>
    <xf numFmtId="49" fontId="92" fillId="0" borderId="55">
      <alignment horizontal="left"/>
    </xf>
    <xf numFmtId="49" fontId="92" fillId="0" borderId="63">
      <alignment horizontal="left"/>
    </xf>
    <xf numFmtId="49" fontId="92" fillId="0" borderId="63">
      <alignment horizontal="left"/>
    </xf>
    <xf numFmtId="0" fontId="131" fillId="0" borderId="0"/>
    <xf numFmtId="0" fontId="20" fillId="0" borderId="14" applyNumberFormat="0" applyFill="0" applyAlignment="0" applyProtection="0"/>
    <xf numFmtId="0" fontId="45" fillId="0" borderId="0"/>
    <xf numFmtId="0" fontId="131" fillId="0" borderId="0"/>
  </cellStyleXfs>
  <cellXfs count="305">
    <xf numFmtId="0" fontId="0" fillId="0" borderId="0" xfId="0"/>
    <xf numFmtId="0" fontId="1" fillId="0" borderId="2" xfId="0" applyFont="1" applyFill="1" applyBorder="1" applyAlignment="1">
      <alignment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Alignment="1">
      <alignment wrapText="1"/>
    </xf>
    <xf numFmtId="0" fontId="1" fillId="0" borderId="0" xfId="0" quotePrefix="1" applyFont="1" applyFill="1" applyBorder="1" applyAlignment="1">
      <alignment horizontal="center" vertical="center" wrapText="1"/>
    </xf>
    <xf numFmtId="0" fontId="10" fillId="0" borderId="0" xfId="0" applyFont="1" applyAlignment="1">
      <alignment wrapText="1"/>
    </xf>
    <xf numFmtId="165" fontId="1" fillId="0" borderId="0" xfId="0" applyNumberFormat="1" applyFont="1" applyFill="1" applyBorder="1" applyAlignment="1">
      <alignment horizontal="center" vertical="center" wrapText="1"/>
    </xf>
    <xf numFmtId="0" fontId="4" fillId="0" borderId="0" xfId="0" applyFont="1" applyBorder="1" applyAlignment="1">
      <alignment wrapText="1"/>
    </xf>
    <xf numFmtId="0" fontId="1" fillId="0" borderId="1" xfId="0" applyFont="1" applyFill="1" applyBorder="1" applyAlignment="1">
      <alignment vertical="center" wrapText="1"/>
    </xf>
    <xf numFmtId="0" fontId="1" fillId="0" borderId="1" xfId="0" quotePrefix="1" applyFont="1" applyFill="1" applyBorder="1" applyAlignment="1">
      <alignment vertical="center" wrapText="1"/>
    </xf>
    <xf numFmtId="0" fontId="1" fillId="0" borderId="8" xfId="0" quotePrefix="1" applyFont="1" applyFill="1" applyBorder="1" applyAlignment="1">
      <alignment vertical="center" wrapText="1"/>
    </xf>
    <xf numFmtId="0" fontId="1" fillId="0" borderId="10" xfId="0" quotePrefix="1" applyFont="1" applyFill="1" applyBorder="1" applyAlignment="1">
      <alignment vertical="center" wrapText="1"/>
    </xf>
    <xf numFmtId="0" fontId="1" fillId="0" borderId="2" xfId="0" quotePrefix="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8" xfId="0" quotePrefix="1" applyFont="1" applyFill="1" applyBorder="1" applyAlignment="1">
      <alignment horizontal="center" vertical="center" wrapText="1"/>
    </xf>
    <xf numFmtId="0" fontId="1" fillId="0" borderId="10"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1" xfId="0" quotePrefix="1"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8" xfId="0" quotePrefix="1" applyNumberFormat="1" applyFont="1" applyFill="1" applyBorder="1" applyAlignment="1">
      <alignment horizontal="center" vertical="center" wrapText="1"/>
    </xf>
    <xf numFmtId="0" fontId="1" fillId="0" borderId="10" xfId="0" quotePrefix="1" applyNumberFormat="1" applyFont="1" applyFill="1" applyBorder="1" applyAlignment="1">
      <alignment horizontal="center" vertical="center" wrapText="1"/>
    </xf>
    <xf numFmtId="0" fontId="1" fillId="0" borderId="0" xfId="0" quotePrefix="1" applyFont="1" applyFill="1" applyBorder="1" applyAlignment="1">
      <alignment vertical="center" wrapText="1"/>
    </xf>
    <xf numFmtId="0" fontId="4" fillId="0" borderId="0" xfId="0" applyFont="1" applyAlignment="1">
      <alignment horizontal="right" wrapText="1"/>
    </xf>
    <xf numFmtId="0" fontId="10" fillId="0" borderId="2"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3" borderId="8" xfId="0" applyFont="1" applyFill="1" applyBorder="1" applyAlignment="1">
      <alignment vertical="center" wrapText="1"/>
    </xf>
    <xf numFmtId="0" fontId="4" fillId="3" borderId="2"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8" xfId="0" applyFont="1" applyFill="1" applyBorder="1" applyAlignment="1">
      <alignment horizontal="left" vertical="center" wrapText="1"/>
    </xf>
    <xf numFmtId="0" fontId="10"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right" vertical="center" wrapText="1"/>
    </xf>
    <xf numFmtId="0" fontId="4" fillId="0" borderId="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3" borderId="8" xfId="0" applyFont="1" applyFill="1" applyBorder="1" applyAlignment="1">
      <alignment horizontal="center" vertical="center" wrapText="1"/>
    </xf>
    <xf numFmtId="0" fontId="17" fillId="0" borderId="0" xfId="0" applyFont="1"/>
    <xf numFmtId="0" fontId="7" fillId="0" borderId="0" xfId="0" applyFont="1" applyAlignment="1">
      <alignment horizont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8" fillId="0" borderId="0" xfId="0" applyFont="1" applyAlignment="1">
      <alignment horizontal="left" wrapText="1"/>
    </xf>
    <xf numFmtId="0" fontId="4"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4" fillId="2" borderId="2" xfId="0" applyFont="1" applyFill="1" applyBorder="1" applyAlignment="1">
      <alignment horizontal="left" vertical="center" wrapText="1"/>
    </xf>
    <xf numFmtId="0" fontId="4" fillId="0" borderId="11" xfId="0" applyFont="1" applyBorder="1" applyAlignment="1">
      <alignment horizontal="left" vertical="center" wrapText="1"/>
    </xf>
    <xf numFmtId="0" fontId="4" fillId="3" borderId="11" xfId="0" applyFont="1" applyFill="1" applyBorder="1" applyAlignment="1">
      <alignment horizontal="center" vertical="center" wrapText="1"/>
    </xf>
    <xf numFmtId="0" fontId="16" fillId="0" borderId="0" xfId="0" applyFont="1"/>
    <xf numFmtId="0" fontId="4" fillId="0" borderId="0" xfId="0" applyFont="1" applyAlignment="1">
      <alignment horizontal="center" wrapText="1"/>
    </xf>
    <xf numFmtId="0" fontId="8" fillId="0" borderId="0" xfId="0" applyFont="1" applyAlignment="1">
      <alignment wrapText="1"/>
    </xf>
    <xf numFmtId="0" fontId="4" fillId="0" borderId="10" xfId="0" applyNumberFormat="1" applyFont="1" applyFill="1" applyBorder="1" applyAlignment="1">
      <alignment horizontal="center" vertical="center" wrapText="1"/>
    </xf>
    <xf numFmtId="0" fontId="12"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0" xfId="0" applyFont="1"/>
    <xf numFmtId="0" fontId="10" fillId="0" borderId="0" xfId="0" applyFont="1"/>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9" xfId="0" applyFont="1" applyBorder="1" applyAlignment="1">
      <alignment horizontal="center" vertical="center" wrapText="1"/>
    </xf>
    <xf numFmtId="3" fontId="4" fillId="3" borderId="2"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4" fillId="35" borderId="2" xfId="0" applyFont="1" applyFill="1" applyBorder="1" applyAlignment="1">
      <alignment horizontal="center" vertical="center"/>
    </xf>
    <xf numFmtId="2" fontId="41" fillId="0" borderId="0" xfId="0" applyNumberFormat="1" applyFont="1" applyAlignment="1">
      <alignment horizontal="center" vertical="top"/>
    </xf>
    <xf numFmtId="0" fontId="41" fillId="0" borderId="0" xfId="0" applyFont="1" applyAlignment="1">
      <alignment horizontal="center" vertical="top"/>
    </xf>
    <xf numFmtId="0" fontId="4" fillId="35" borderId="2" xfId="0" applyFont="1" applyFill="1" applyBorder="1" applyAlignment="1">
      <alignment horizontal="center" vertical="center"/>
    </xf>
    <xf numFmtId="3" fontId="41" fillId="0" borderId="25" xfId="0" applyNumberFormat="1" applyFont="1" applyBorder="1" applyAlignment="1">
      <alignment horizontal="center" vertical="top"/>
    </xf>
    <xf numFmtId="0" fontId="0" fillId="0" borderId="0" xfId="0"/>
    <xf numFmtId="0" fontId="0" fillId="0" borderId="0" xfId="0" applyAlignment="1">
      <alignment horizontal="left"/>
    </xf>
    <xf numFmtId="9" fontId="0" fillId="0" borderId="0" xfId="19" applyFont="1"/>
    <xf numFmtId="0" fontId="0" fillId="0" borderId="0" xfId="0"/>
    <xf numFmtId="166" fontId="41" fillId="0" borderId="0" xfId="0" applyNumberFormat="1" applyFont="1" applyFill="1" applyAlignment="1">
      <alignment horizontal="center" vertical="top" wrapText="1"/>
    </xf>
    <xf numFmtId="0" fontId="41" fillId="0" borderId="0" xfId="0" applyFont="1" applyFill="1" applyAlignment="1">
      <alignment horizontal="center" vertical="top" wrapText="1"/>
    </xf>
    <xf numFmtId="0" fontId="41" fillId="0" borderId="0" xfId="0" applyFont="1" applyFill="1" applyAlignment="1">
      <alignment horizontal="center" vertical="top"/>
    </xf>
    <xf numFmtId="0" fontId="34" fillId="0" borderId="24" xfId="0" applyFont="1" applyBorder="1" applyAlignment="1">
      <alignment horizontal="center" vertical="top" wrapText="1"/>
    </xf>
    <xf numFmtId="0" fontId="35" fillId="0" borderId="24" xfId="0" applyFont="1" applyBorder="1" applyAlignment="1">
      <alignment horizontal="center" vertical="top" wrapText="1"/>
    </xf>
    <xf numFmtId="0" fontId="34" fillId="0" borderId="0" xfId="0" applyFont="1" applyAlignment="1">
      <alignment vertical="top"/>
    </xf>
    <xf numFmtId="0" fontId="37" fillId="0" borderId="0" xfId="0" applyFont="1" applyAlignment="1">
      <alignment horizontal="center" vertical="top"/>
    </xf>
    <xf numFmtId="0" fontId="34" fillId="0" borderId="0" xfId="0" applyFont="1" applyAlignment="1">
      <alignment horizontal="left" vertical="top"/>
    </xf>
    <xf numFmtId="0" fontId="34" fillId="0" borderId="0" xfId="0" quotePrefix="1" applyFont="1" applyAlignment="1">
      <alignment horizontal="left" vertical="top"/>
    </xf>
    <xf numFmtId="0" fontId="34" fillId="0" borderId="25" xfId="0" applyFont="1" applyBorder="1" applyAlignment="1">
      <alignment vertical="top"/>
    </xf>
    <xf numFmtId="0" fontId="0" fillId="0" borderId="0" xfId="0" applyAlignment="1"/>
    <xf numFmtId="9" fontId="0" fillId="0" borderId="0" xfId="19" applyFont="1"/>
    <xf numFmtId="166" fontId="41" fillId="0" borderId="0" xfId="0" applyNumberFormat="1" applyFont="1" applyFill="1" applyAlignment="1">
      <alignment horizontal="center" vertical="top"/>
    </xf>
    <xf numFmtId="0" fontId="39" fillId="0" borderId="0" xfId="0" applyFont="1" applyAlignment="1">
      <alignment horizontal="left"/>
    </xf>
    <xf numFmtId="0" fontId="40" fillId="0" borderId="0" xfId="0" applyFont="1" applyAlignment="1">
      <alignment horizontal="left"/>
    </xf>
    <xf numFmtId="2" fontId="41" fillId="0" borderId="0" xfId="0" applyNumberFormat="1" applyFont="1" applyFill="1" applyAlignment="1">
      <alignment horizontal="center" vertical="top"/>
    </xf>
    <xf numFmtId="166" fontId="37" fillId="0" borderId="0" xfId="0" applyNumberFormat="1" applyFont="1" applyAlignment="1">
      <alignment horizontal="center" vertical="top"/>
    </xf>
    <xf numFmtId="3" fontId="4" fillId="3" borderId="2" xfId="0" applyNumberFormat="1" applyFont="1" applyFill="1" applyBorder="1" applyAlignment="1">
      <alignment horizontal="center" vertical="center"/>
    </xf>
    <xf numFmtId="3" fontId="37" fillId="0" borderId="25" xfId="0" applyNumberFormat="1" applyFont="1" applyBorder="1" applyAlignment="1">
      <alignment horizontal="center" vertical="top"/>
    </xf>
    <xf numFmtId="3" fontId="41" fillId="0" borderId="25" xfId="0" applyNumberFormat="1" applyFont="1" applyFill="1" applyBorder="1" applyAlignment="1">
      <alignment horizontal="center" vertical="top"/>
    </xf>
    <xf numFmtId="166" fontId="45" fillId="0" borderId="0" xfId="83" applyNumberFormat="1"/>
    <xf numFmtId="166" fontId="41" fillId="0" borderId="0" xfId="0" applyNumberFormat="1" applyFont="1" applyAlignment="1">
      <alignment horizontal="center" vertical="top"/>
    </xf>
    <xf numFmtId="0" fontId="37" fillId="0" borderId="0" xfId="0" applyFont="1" applyFill="1" applyAlignment="1">
      <alignment horizontal="center" vertical="top"/>
    </xf>
    <xf numFmtId="0" fontId="34" fillId="0" borderId="0" xfId="0" applyFont="1" applyFill="1" applyAlignment="1">
      <alignment vertical="top"/>
    </xf>
    <xf numFmtId="0" fontId="34" fillId="0" borderId="0" xfId="0" applyFont="1" applyFill="1" applyAlignment="1">
      <alignment horizontal="left" vertical="top"/>
    </xf>
    <xf numFmtId="3" fontId="45" fillId="0" borderId="0" xfId="83" applyNumberFormat="1" applyFont="1" applyFill="1" applyBorder="1" applyAlignment="1" applyProtection="1">
      <alignment horizontal="right" vertical="center"/>
      <protection locked="0"/>
    </xf>
    <xf numFmtId="3" fontId="45" fillId="0" borderId="0" xfId="83" applyNumberFormat="1" applyFill="1"/>
    <xf numFmtId="166" fontId="0" fillId="0" borderId="0" xfId="0" applyNumberFormat="1"/>
    <xf numFmtId="0" fontId="1" fillId="0" borderId="1" xfId="0" applyFont="1" applyFill="1" applyBorder="1" applyAlignment="1">
      <alignment vertical="center" wrapText="1"/>
    </xf>
    <xf numFmtId="166" fontId="41" fillId="35" borderId="0" xfId="0" applyNumberFormat="1" applyFont="1" applyFill="1" applyAlignment="1">
      <alignment horizontal="center" vertical="top" wrapText="1"/>
    </xf>
    <xf numFmtId="166" fontId="41" fillId="35" borderId="0" xfId="0" applyNumberFormat="1" applyFont="1" applyFill="1" applyAlignment="1">
      <alignment horizontal="center" vertical="top"/>
    </xf>
    <xf numFmtId="2" fontId="41" fillId="0" borderId="0" xfId="0" applyNumberFormat="1" applyFont="1" applyFill="1" applyAlignment="1">
      <alignment horizontal="center" vertical="top" wrapText="1"/>
    </xf>
    <xf numFmtId="0" fontId="16" fillId="0" borderId="0" xfId="0" applyFont="1" applyAlignment="1">
      <alignment vertical="center" wrapText="1"/>
    </xf>
    <xf numFmtId="164" fontId="4" fillId="3" borderId="2" xfId="639" applyFont="1" applyFill="1" applyBorder="1" applyAlignment="1">
      <alignment horizontal="center" vertical="center" wrapText="1"/>
    </xf>
    <xf numFmtId="202" fontId="4" fillId="3" borderId="2" xfId="639" applyNumberFormat="1"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wrapText="1"/>
    </xf>
    <xf numFmtId="0" fontId="4" fillId="0" borderId="8"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wrapText="1"/>
    </xf>
    <xf numFmtId="0" fontId="4" fillId="0" borderId="2" xfId="0" applyFont="1" applyFill="1" applyBorder="1" applyAlignment="1"/>
    <xf numFmtId="0" fontId="4" fillId="0" borderId="2" xfId="0" applyFont="1" applyFill="1" applyBorder="1" applyAlignment="1">
      <alignment horizontal="left" vertical="center" wrapText="1"/>
    </xf>
    <xf numFmtId="164" fontId="4" fillId="0" borderId="0" xfId="0" applyNumberFormat="1" applyFont="1" applyAlignment="1">
      <alignment wrapText="1"/>
    </xf>
    <xf numFmtId="0" fontId="130" fillId="0" borderId="0" xfId="0" quotePrefix="1" applyFont="1" applyAlignment="1">
      <alignment horizontal="left" vertical="top"/>
    </xf>
    <xf numFmtId="166" fontId="130" fillId="0" borderId="0" xfId="0" applyNumberFormat="1" applyFont="1" applyFill="1" applyAlignment="1">
      <alignment horizontal="center" vertical="top"/>
    </xf>
    <xf numFmtId="166" fontId="130" fillId="0" borderId="0" xfId="0" applyNumberFormat="1" applyFont="1" applyFill="1" applyAlignment="1">
      <alignment horizontal="center" vertical="top" wrapText="1"/>
    </xf>
    <xf numFmtId="166" fontId="130" fillId="0" borderId="0" xfId="0" applyNumberFormat="1" applyFont="1" applyAlignment="1">
      <alignment horizontal="center" vertical="top"/>
    </xf>
    <xf numFmtId="0" fontId="130" fillId="0" borderId="0" xfId="0" applyFont="1" applyAlignment="1">
      <alignment horizontal="center" vertical="top"/>
    </xf>
    <xf numFmtId="0" fontId="4" fillId="0" borderId="8" xfId="0" applyFont="1" applyBorder="1" applyAlignment="1">
      <alignment horizontal="center" vertical="center" wrapText="1"/>
    </xf>
    <xf numFmtId="0" fontId="4" fillId="0" borderId="0" xfId="0" applyFont="1" applyAlignment="1">
      <alignment wrapText="1"/>
    </xf>
    <xf numFmtId="0" fontId="4" fillId="0" borderId="2" xfId="0" applyFont="1" applyBorder="1" applyAlignment="1">
      <alignment vertical="center" wrapText="1"/>
    </xf>
    <xf numFmtId="0" fontId="16" fillId="76" borderId="0" xfId="0" applyFont="1" applyFill="1" applyAlignment="1">
      <alignment vertical="center" wrapText="1"/>
    </xf>
    <xf numFmtId="0" fontId="4" fillId="3" borderId="2" xfId="0" applyFont="1" applyFill="1" applyBorder="1" applyAlignment="1">
      <alignment horizontal="center" vertical="center" wrapText="1"/>
    </xf>
    <xf numFmtId="202" fontId="4" fillId="3" borderId="2" xfId="639" applyNumberFormat="1" applyFont="1" applyFill="1" applyBorder="1" applyAlignment="1">
      <alignment horizontal="left" vertical="center" wrapText="1"/>
    </xf>
    <xf numFmtId="0" fontId="4" fillId="3" borderId="57" xfId="0" applyFont="1" applyFill="1" applyBorder="1" applyAlignment="1">
      <alignment horizontal="right" vertical="center" wrapText="1"/>
    </xf>
    <xf numFmtId="0" fontId="4" fillId="0" borderId="0" xfId="0" applyFont="1" applyAlignment="1">
      <alignment wrapText="1"/>
    </xf>
    <xf numFmtId="0" fontId="4" fillId="0" borderId="70" xfId="0" applyFont="1" applyBorder="1" applyAlignment="1">
      <alignment horizontal="center" vertical="center" wrapText="1"/>
    </xf>
    <xf numFmtId="0" fontId="10" fillId="3" borderId="72" xfId="0" applyFont="1" applyFill="1" applyBorder="1" applyAlignment="1">
      <alignment horizontal="center" vertical="center" wrapText="1"/>
    </xf>
    <xf numFmtId="0" fontId="10" fillId="0" borderId="72" xfId="0" applyFont="1" applyBorder="1" applyAlignment="1">
      <alignment horizontal="left" vertical="center" wrapText="1"/>
    </xf>
    <xf numFmtId="0" fontId="10" fillId="0" borderId="71" xfId="0" applyFont="1" applyBorder="1" applyAlignment="1">
      <alignment horizontal="center" vertical="center" wrapText="1"/>
    </xf>
    <xf numFmtId="0" fontId="4" fillId="0" borderId="0" xfId="0" applyFont="1" applyAlignment="1">
      <alignment wrapText="1"/>
    </xf>
    <xf numFmtId="164" fontId="4" fillId="3" borderId="1" xfId="639" applyFont="1" applyFill="1" applyBorder="1" applyAlignment="1">
      <alignment horizontal="center" vertical="center" wrapText="1"/>
    </xf>
    <xf numFmtId="0" fontId="10" fillId="2" borderId="0" xfId="0" applyFont="1" applyFill="1" applyBorder="1" applyAlignment="1">
      <alignment wrapText="1"/>
    </xf>
    <xf numFmtId="3" fontId="4" fillId="2" borderId="2" xfId="0" applyNumberFormat="1" applyFont="1" applyFill="1" applyBorder="1" applyAlignment="1">
      <alignment vertical="center" wrapText="1"/>
    </xf>
    <xf numFmtId="164" fontId="10" fillId="3" borderId="0" xfId="639" applyFont="1" applyFill="1" applyBorder="1" applyAlignment="1">
      <alignment horizontal="center" vertical="center" wrapText="1"/>
    </xf>
    <xf numFmtId="0" fontId="4" fillId="0" borderId="1" xfId="0" applyFont="1" applyFill="1" applyBorder="1" applyAlignment="1">
      <alignment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202" fontId="4" fillId="2" borderId="2" xfId="639" applyNumberFormat="1" applyFont="1" applyFill="1" applyBorder="1" applyAlignment="1">
      <alignment vertical="center" wrapText="1"/>
    </xf>
    <xf numFmtId="0" fontId="4" fillId="3" borderId="2" xfId="0" applyFont="1" applyFill="1" applyBorder="1" applyAlignment="1">
      <alignment horizontal="center" vertical="center" wrapText="1"/>
    </xf>
    <xf numFmtId="0" fontId="4" fillId="0" borderId="0" xfId="0" applyFont="1" applyAlignment="1">
      <alignment wrapText="1"/>
    </xf>
    <xf numFmtId="0" fontId="4" fillId="3" borderId="2" xfId="0" applyFont="1" applyFill="1" applyBorder="1" applyAlignment="1">
      <alignment horizontal="center" vertical="center" wrapText="1"/>
    </xf>
    <xf numFmtId="0" fontId="4" fillId="0" borderId="0" xfId="0" applyFont="1" applyAlignment="1">
      <alignment wrapText="1"/>
    </xf>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wrapText="1"/>
    </xf>
    <xf numFmtId="0" fontId="4" fillId="0" borderId="2" xfId="0" applyFont="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wrapText="1"/>
    </xf>
    <xf numFmtId="0" fontId="4"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70" xfId="0" applyFont="1" applyBorder="1" applyAlignment="1">
      <alignment horizontal="left" vertical="center" wrapText="1"/>
    </xf>
    <xf numFmtId="0" fontId="4" fillId="3" borderId="7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0"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0" borderId="10" xfId="0" applyFont="1" applyBorder="1" applyAlignment="1">
      <alignment horizontal="center" vertical="center" wrapText="1"/>
    </xf>
    <xf numFmtId="0" fontId="16" fillId="0" borderId="0" xfId="0" applyFont="1" applyFill="1" applyAlignment="1">
      <alignment vertical="center" wrapText="1"/>
    </xf>
    <xf numFmtId="164" fontId="10" fillId="3" borderId="73" xfId="0" applyNumberFormat="1" applyFont="1" applyFill="1" applyBorder="1" applyAlignment="1">
      <alignment horizontal="center" vertical="center" wrapText="1"/>
    </xf>
    <xf numFmtId="164" fontId="4" fillId="3" borderId="70" xfId="639" applyFont="1" applyFill="1" applyBorder="1" applyAlignment="1">
      <alignment horizontal="center" vertical="center" wrapText="1"/>
    </xf>
    <xf numFmtId="0" fontId="4" fillId="3" borderId="2" xfId="0" applyFont="1" applyFill="1" applyBorder="1" applyAlignment="1">
      <alignment horizontal="right" vertical="center" wrapText="1"/>
    </xf>
    <xf numFmtId="0" fontId="4" fillId="0" borderId="0" xfId="0" applyFont="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70" xfId="0" applyFont="1" applyBorder="1" applyAlignment="1">
      <alignment horizontal="left" vertical="center" wrapText="1"/>
    </xf>
    <xf numFmtId="0" fontId="4" fillId="3" borderId="70"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3" borderId="2" xfId="0" applyFill="1" applyBorder="1" applyAlignment="1">
      <alignment wrapText="1"/>
    </xf>
    <xf numFmtId="0" fontId="0" fillId="3" borderId="2" xfId="0" applyFill="1" applyBorder="1"/>
    <xf numFmtId="203" fontId="0" fillId="3" borderId="2" xfId="0" applyNumberFormat="1" applyFill="1" applyBorder="1"/>
    <xf numFmtId="0" fontId="4" fillId="0" borderId="1" xfId="0" applyFont="1" applyBorder="1" applyAlignment="1">
      <alignment horizontal="center" vertical="center" wrapText="1"/>
    </xf>
    <xf numFmtId="0" fontId="10" fillId="2" borderId="73" xfId="0" applyFont="1" applyFill="1" applyBorder="1" applyAlignment="1">
      <alignment horizontal="right" wrapText="1"/>
    </xf>
    <xf numFmtId="0" fontId="4" fillId="0" borderId="2" xfId="0" applyFont="1" applyBorder="1" applyAlignment="1">
      <alignment horizontal="center" vertical="center" wrapText="1"/>
    </xf>
    <xf numFmtId="164" fontId="10" fillId="3" borderId="72" xfId="639"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0" borderId="0" xfId="0" applyFont="1" applyAlignment="1">
      <alignment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0" xfId="0" applyFont="1" applyBorder="1" applyAlignment="1">
      <alignment vertical="center" wrapText="1"/>
    </xf>
    <xf numFmtId="202" fontId="4" fillId="2" borderId="70" xfId="639" applyNumberFormat="1" applyFont="1" applyFill="1" applyBorder="1" applyAlignment="1">
      <alignment vertical="center" wrapText="1"/>
    </xf>
    <xf numFmtId="0" fontId="10" fillId="0" borderId="72" xfId="0" applyFont="1" applyBorder="1" applyAlignment="1">
      <alignment vertical="center" wrapText="1"/>
    </xf>
    <xf numFmtId="202" fontId="10" fillId="2" borderId="73" xfId="639" applyNumberFormat="1" applyFont="1" applyFill="1" applyBorder="1" applyAlignment="1">
      <alignment horizontal="center" vertical="center" wrapText="1"/>
    </xf>
    <xf numFmtId="202" fontId="4" fillId="3" borderId="70" xfId="639" applyNumberFormat="1" applyFont="1" applyFill="1" applyBorder="1" applyAlignment="1">
      <alignment horizontal="left" vertical="center" wrapText="1"/>
    </xf>
    <xf numFmtId="202" fontId="10" fillId="3" borderId="73" xfId="639" applyNumberFormat="1" applyFont="1" applyFill="1" applyBorder="1" applyAlignment="1">
      <alignment horizontal="left" vertical="center" wrapText="1"/>
    </xf>
    <xf numFmtId="0" fontId="4" fillId="3" borderId="10" xfId="0" applyFont="1" applyFill="1" applyBorder="1" applyAlignment="1">
      <alignment horizontal="center" vertical="center" wrapText="1"/>
    </xf>
    <xf numFmtId="164" fontId="10" fillId="3" borderId="73" xfId="639" applyNumberFormat="1" applyFont="1" applyFill="1" applyBorder="1" applyAlignment="1">
      <alignment horizontal="center" vertical="center" wrapText="1"/>
    </xf>
    <xf numFmtId="164" fontId="4" fillId="3" borderId="57" xfId="639" applyNumberFormat="1" applyFont="1" applyFill="1" applyBorder="1" applyAlignment="1">
      <alignment horizontal="center" vertical="center" wrapText="1"/>
    </xf>
    <xf numFmtId="164" fontId="4" fillId="3" borderId="2" xfId="639" applyNumberFormat="1" applyFont="1" applyFill="1" applyBorder="1" applyAlignment="1">
      <alignment horizontal="center" vertical="center" wrapText="1"/>
    </xf>
    <xf numFmtId="164" fontId="4" fillId="3" borderId="70" xfId="0" applyNumberFormat="1" applyFont="1" applyFill="1" applyBorder="1" applyAlignment="1">
      <alignment horizontal="right" vertical="center" wrapText="1"/>
    </xf>
    <xf numFmtId="0" fontId="4" fillId="0" borderId="56" xfId="0" applyFont="1" applyBorder="1" applyAlignment="1">
      <alignment horizontal="left" vertical="center" wrapText="1"/>
    </xf>
    <xf numFmtId="0" fontId="4" fillId="0" borderId="4" xfId="0" applyFont="1" applyFill="1" applyBorder="1" applyAlignment="1">
      <alignment horizontal="center" vertical="center" wrapText="1"/>
    </xf>
    <xf numFmtId="0" fontId="4" fillId="76"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wrapText="1"/>
    </xf>
    <xf numFmtId="0" fontId="4" fillId="3" borderId="1" xfId="0" applyFont="1" applyFill="1" applyBorder="1" applyAlignment="1">
      <alignment horizontal="right" vertical="center" wrapText="1"/>
    </xf>
    <xf numFmtId="164" fontId="4" fillId="0" borderId="0" xfId="639" applyFont="1" applyAlignment="1">
      <alignment wrapText="1"/>
    </xf>
    <xf numFmtId="164" fontId="4" fillId="0" borderId="0" xfId="639" applyFont="1" applyAlignment="1">
      <alignment horizontal="right" wrapText="1"/>
    </xf>
    <xf numFmtId="164" fontId="4" fillId="0" borderId="0" xfId="639" applyFont="1" applyAlignment="1">
      <alignment horizontal="center" wrapText="1"/>
    </xf>
    <xf numFmtId="0" fontId="4"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0" xfId="0" applyFont="1" applyBorder="1" applyAlignment="1">
      <alignment horizontal="center" vertical="center" wrapText="1"/>
    </xf>
    <xf numFmtId="0" fontId="4" fillId="2" borderId="7"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0" fillId="0" borderId="72" xfId="0" applyFont="1" applyBorder="1" applyAlignment="1">
      <alignment horizontal="center" vertical="center" wrapText="1"/>
    </xf>
    <xf numFmtId="0" fontId="4" fillId="0" borderId="9"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9" fillId="0" borderId="0" xfId="0" applyFont="1" applyAlignment="1">
      <alignment horizontal="left" wrapText="1"/>
    </xf>
    <xf numFmtId="0" fontId="8" fillId="0" borderId="0" xfId="0" applyFont="1" applyAlignment="1">
      <alignment horizontal="left" wrapText="1"/>
    </xf>
    <xf numFmtId="0" fontId="4" fillId="0" borderId="76" xfId="0" applyFont="1" applyBorder="1" applyAlignment="1">
      <alignment horizontal="center" vertical="center" wrapText="1"/>
    </xf>
    <xf numFmtId="0" fontId="0" fillId="0" borderId="77" xfId="0" applyBorder="1" applyAlignment="1">
      <alignment horizontal="center" vertical="center" wrapText="1"/>
    </xf>
    <xf numFmtId="0" fontId="10" fillId="3" borderId="74"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4" fillId="3" borderId="7"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5" fillId="0" borderId="9" xfId="0" applyFont="1" applyBorder="1" applyAlignment="1">
      <alignment horizontal="left" wrapText="1"/>
    </xf>
    <xf numFmtId="0" fontId="15" fillId="0" borderId="0" xfId="0" applyFont="1" applyBorder="1" applyAlignment="1">
      <alignment horizontal="left"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0" xfId="0" applyFont="1" applyAlignment="1">
      <alignment horizontal="center" wrapText="1"/>
    </xf>
    <xf numFmtId="3" fontId="4" fillId="3" borderId="1" xfId="0" applyNumberFormat="1" applyFont="1" applyFill="1" applyBorder="1" applyAlignment="1">
      <alignment horizontal="center" vertical="center"/>
    </xf>
    <xf numFmtId="3" fontId="4" fillId="3" borderId="8" xfId="0" applyNumberFormat="1" applyFont="1" applyFill="1" applyBorder="1" applyAlignment="1">
      <alignment horizontal="center" vertical="center"/>
    </xf>
    <xf numFmtId="0" fontId="8" fillId="0" borderId="0"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3" fontId="4" fillId="3" borderId="10"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wrapText="1"/>
    </xf>
    <xf numFmtId="0" fontId="4" fillId="0" borderId="4" xfId="0" applyFont="1" applyBorder="1" applyAlignment="1">
      <alignment horizontal="center" wrapText="1"/>
    </xf>
    <xf numFmtId="0" fontId="33" fillId="0" borderId="23" xfId="0" applyFont="1" applyBorder="1" applyAlignment="1">
      <alignment horizontal="center"/>
    </xf>
  </cellXfs>
  <cellStyles count="733">
    <cellStyle name="%" xfId="144" xr:uid="{00000000-0005-0000-0000-000000000000}"/>
    <cellStyle name="€ : (passage a l'EURO)" xfId="140" xr:uid="{00000000-0005-0000-0000-000001000000}"/>
    <cellStyle name="0mitP" xfId="185" xr:uid="{00000000-0005-0000-0000-000002000000}"/>
    <cellStyle name="0ohneP" xfId="157" xr:uid="{00000000-0005-0000-0000-000003000000}"/>
    <cellStyle name="10mitP" xfId="150" xr:uid="{00000000-0005-0000-0000-000004000000}"/>
    <cellStyle name="12mitP" xfId="152" xr:uid="{00000000-0005-0000-0000-000005000000}"/>
    <cellStyle name="12ohneP" xfId="129" xr:uid="{00000000-0005-0000-0000-000006000000}"/>
    <cellStyle name="13mitP" xfId="167" xr:uid="{00000000-0005-0000-0000-000007000000}"/>
    <cellStyle name="1mitP" xfId="149" xr:uid="{00000000-0005-0000-0000-000008000000}"/>
    <cellStyle name="1mitP 2" xfId="148" xr:uid="{00000000-0005-0000-0000-000009000000}"/>
    <cellStyle name="1mitP_Fs-j1" xfId="164" xr:uid="{00000000-0005-0000-0000-00000A000000}"/>
    <cellStyle name="1ohneP" xfId="163" xr:uid="{00000000-0005-0000-0000-00000B000000}"/>
    <cellStyle name="20 % - Accent1 2" xfId="160" xr:uid="{00000000-0005-0000-0000-00000C000000}"/>
    <cellStyle name="20 % - Accent1 3" xfId="166" xr:uid="{00000000-0005-0000-0000-00000D000000}"/>
    <cellStyle name="20 % - Accent1 4" xfId="136" xr:uid="{00000000-0005-0000-0000-00000E000000}"/>
    <cellStyle name="20 % - Accent2 2" xfId="177" xr:uid="{00000000-0005-0000-0000-00000F000000}"/>
    <cellStyle name="20 % - Accent2 3" xfId="173" xr:uid="{00000000-0005-0000-0000-000010000000}"/>
    <cellStyle name="20 % - Accent2 4" xfId="181" xr:uid="{00000000-0005-0000-0000-000011000000}"/>
    <cellStyle name="20 % - Accent3 2" xfId="161" xr:uid="{00000000-0005-0000-0000-000012000000}"/>
    <cellStyle name="20 % - Accent3 3" xfId="147" xr:uid="{00000000-0005-0000-0000-000013000000}"/>
    <cellStyle name="20 % - Accent3 4" xfId="169" xr:uid="{00000000-0005-0000-0000-000014000000}"/>
    <cellStyle name="20 % - Accent4 2" xfId="180" xr:uid="{00000000-0005-0000-0000-000015000000}"/>
    <cellStyle name="20 % - Accent4 3" xfId="176" xr:uid="{00000000-0005-0000-0000-000016000000}"/>
    <cellStyle name="20 % - Accent4 4" xfId="184" xr:uid="{00000000-0005-0000-0000-000017000000}"/>
    <cellStyle name="20 % - Accent5 2" xfId="132" xr:uid="{00000000-0005-0000-0000-000018000000}"/>
    <cellStyle name="20 % - Accent5 3" xfId="162" xr:uid="{00000000-0005-0000-0000-000019000000}"/>
    <cellStyle name="20 % - Accent5 4" xfId="172" xr:uid="{00000000-0005-0000-0000-00001A000000}"/>
    <cellStyle name="20 % - Accent6 2" xfId="179" xr:uid="{00000000-0005-0000-0000-00001B000000}"/>
    <cellStyle name="20 % - Accent6 3" xfId="175" xr:uid="{00000000-0005-0000-0000-00001C000000}"/>
    <cellStyle name="20 % - Accent6 4" xfId="183" xr:uid="{00000000-0005-0000-0000-00001D000000}"/>
    <cellStyle name="20% - Accent1" xfId="38" builtinId="30" customBuiltin="1"/>
    <cellStyle name="20% - Accent1 2" xfId="171" xr:uid="{00000000-0005-0000-0000-00001F000000}"/>
    <cellStyle name="20% - Accent1 2 2" xfId="151" xr:uid="{00000000-0005-0000-0000-000020000000}"/>
    <cellStyle name="20% - Accent1 3" xfId="165" xr:uid="{00000000-0005-0000-0000-000021000000}"/>
    <cellStyle name="20% - Accent2" xfId="42" builtinId="34" customBuiltin="1"/>
    <cellStyle name="20% - Accent2 2" xfId="182" xr:uid="{00000000-0005-0000-0000-000023000000}"/>
    <cellStyle name="20% - Accent2 2 2" xfId="178" xr:uid="{00000000-0005-0000-0000-000024000000}"/>
    <cellStyle name="20% - Accent2 3" xfId="174" xr:uid="{00000000-0005-0000-0000-000025000000}"/>
    <cellStyle name="20% - Accent3" xfId="46" builtinId="38" customBuiltin="1"/>
    <cellStyle name="20% - Accent3 2" xfId="170" xr:uid="{00000000-0005-0000-0000-000027000000}"/>
    <cellStyle name="20% - Accent3 2 2" xfId="159" xr:uid="{00000000-0005-0000-0000-000028000000}"/>
    <cellStyle name="20% - Accent3 3" xfId="104" xr:uid="{00000000-0005-0000-0000-000029000000}"/>
    <cellStyle name="20% - Accent4" xfId="50" builtinId="42" customBuiltin="1"/>
    <cellStyle name="20% - Accent4 2" xfId="186" xr:uid="{00000000-0005-0000-0000-00002B000000}"/>
    <cellStyle name="20% - Accent4 2 2" xfId="187" xr:uid="{00000000-0005-0000-0000-00002C000000}"/>
    <cellStyle name="20% - Accent4 3" xfId="188" xr:uid="{00000000-0005-0000-0000-00002D000000}"/>
    <cellStyle name="20% - Accent5" xfId="54" builtinId="46" customBuiltin="1"/>
    <cellStyle name="20% - Accent5 2" xfId="189" xr:uid="{00000000-0005-0000-0000-00002F000000}"/>
    <cellStyle name="20% - Accent5 2 2" xfId="190" xr:uid="{00000000-0005-0000-0000-000030000000}"/>
    <cellStyle name="20% - Accent5 3" xfId="191" xr:uid="{00000000-0005-0000-0000-000031000000}"/>
    <cellStyle name="20% - Accent6" xfId="58" builtinId="50" customBuiltin="1"/>
    <cellStyle name="20% - Accent6 2" xfId="192" xr:uid="{00000000-0005-0000-0000-000033000000}"/>
    <cellStyle name="20% - Accent6 2 2" xfId="193" xr:uid="{00000000-0005-0000-0000-000034000000}"/>
    <cellStyle name="20% - Accent6 3" xfId="194" xr:uid="{00000000-0005-0000-0000-000035000000}"/>
    <cellStyle name="20% - Akzent1" xfId="195" xr:uid="{00000000-0005-0000-0000-000036000000}"/>
    <cellStyle name="20% - Akzent1 2" xfId="196" xr:uid="{00000000-0005-0000-0000-000037000000}"/>
    <cellStyle name="20% - Akzent2" xfId="197" xr:uid="{00000000-0005-0000-0000-000038000000}"/>
    <cellStyle name="20% - Akzent2 2" xfId="198" xr:uid="{00000000-0005-0000-0000-000039000000}"/>
    <cellStyle name="20% - Akzent3" xfId="199" xr:uid="{00000000-0005-0000-0000-00003A000000}"/>
    <cellStyle name="20% - Akzent3 2" xfId="200" xr:uid="{00000000-0005-0000-0000-00003B000000}"/>
    <cellStyle name="20% - Akzent4" xfId="201" xr:uid="{00000000-0005-0000-0000-00003C000000}"/>
    <cellStyle name="20% - Akzent4 2" xfId="202" xr:uid="{00000000-0005-0000-0000-00003D000000}"/>
    <cellStyle name="20% - Akzent5" xfId="203" xr:uid="{00000000-0005-0000-0000-00003E000000}"/>
    <cellStyle name="20% - Akzent5 2" xfId="204" xr:uid="{00000000-0005-0000-0000-00003F000000}"/>
    <cellStyle name="20% - Akzent6" xfId="205" xr:uid="{00000000-0005-0000-0000-000040000000}"/>
    <cellStyle name="20% - Akzent6 2" xfId="206" xr:uid="{00000000-0005-0000-0000-000041000000}"/>
    <cellStyle name="2mitP" xfId="207" xr:uid="{00000000-0005-0000-0000-000042000000}"/>
    <cellStyle name="2ohneP" xfId="208" xr:uid="{00000000-0005-0000-0000-000043000000}"/>
    <cellStyle name="2x indented GHG Textfiels" xfId="209" xr:uid="{00000000-0005-0000-0000-000044000000}"/>
    <cellStyle name="3mitP" xfId="210" xr:uid="{00000000-0005-0000-0000-000045000000}"/>
    <cellStyle name="3ohneP" xfId="211" xr:uid="{00000000-0005-0000-0000-000046000000}"/>
    <cellStyle name="3ohneP 2" xfId="212" xr:uid="{00000000-0005-0000-0000-000047000000}"/>
    <cellStyle name="3ohneP_R12_Fs-j33" xfId="213" xr:uid="{00000000-0005-0000-0000-000048000000}"/>
    <cellStyle name="40 % - Accent1 2" xfId="215" xr:uid="{00000000-0005-0000-0000-000049000000}"/>
    <cellStyle name="40 % - Accent1 3" xfId="216" xr:uid="{00000000-0005-0000-0000-00004A000000}"/>
    <cellStyle name="40 % - Accent1 4" xfId="214" xr:uid="{00000000-0005-0000-0000-00004B000000}"/>
    <cellStyle name="40 % - Accent2 2" xfId="218" xr:uid="{00000000-0005-0000-0000-00004C000000}"/>
    <cellStyle name="40 % - Accent2 3" xfId="219" xr:uid="{00000000-0005-0000-0000-00004D000000}"/>
    <cellStyle name="40 % - Accent2 4" xfId="217" xr:uid="{00000000-0005-0000-0000-00004E000000}"/>
    <cellStyle name="40 % - Accent3 2" xfId="221" xr:uid="{00000000-0005-0000-0000-00004F000000}"/>
    <cellStyle name="40 % - Accent3 3" xfId="222" xr:uid="{00000000-0005-0000-0000-000050000000}"/>
    <cellStyle name="40 % - Accent3 4" xfId="220" xr:uid="{00000000-0005-0000-0000-000051000000}"/>
    <cellStyle name="40 % - Accent4 2" xfId="224" xr:uid="{00000000-0005-0000-0000-000052000000}"/>
    <cellStyle name="40 % - Accent4 3" xfId="225" xr:uid="{00000000-0005-0000-0000-000053000000}"/>
    <cellStyle name="40 % - Accent4 4" xfId="223" xr:uid="{00000000-0005-0000-0000-000054000000}"/>
    <cellStyle name="40 % - Accent5 2" xfId="227" xr:uid="{00000000-0005-0000-0000-000055000000}"/>
    <cellStyle name="40 % - Accent5 3" xfId="228" xr:uid="{00000000-0005-0000-0000-000056000000}"/>
    <cellStyle name="40 % - Accent5 4" xfId="226" xr:uid="{00000000-0005-0000-0000-000057000000}"/>
    <cellStyle name="40 % - Accent6 2" xfId="230" xr:uid="{00000000-0005-0000-0000-000058000000}"/>
    <cellStyle name="40 % - Accent6 3" xfId="231" xr:uid="{00000000-0005-0000-0000-000059000000}"/>
    <cellStyle name="40 % - Accent6 4" xfId="229" xr:uid="{00000000-0005-0000-0000-00005A000000}"/>
    <cellStyle name="40% - Accent1" xfId="39" builtinId="31" customBuiltin="1"/>
    <cellStyle name="40% - Accent1 2" xfId="232" xr:uid="{00000000-0005-0000-0000-00005C000000}"/>
    <cellStyle name="40% - Accent1 2 2" xfId="233" xr:uid="{00000000-0005-0000-0000-00005D000000}"/>
    <cellStyle name="40% - Accent1 3" xfId="234" xr:uid="{00000000-0005-0000-0000-00005E000000}"/>
    <cellStyle name="40% - Accent2" xfId="43" builtinId="35" customBuiltin="1"/>
    <cellStyle name="40% - Accent2 2" xfId="235" xr:uid="{00000000-0005-0000-0000-000060000000}"/>
    <cellStyle name="40% - Accent2 2 2" xfId="236" xr:uid="{00000000-0005-0000-0000-000061000000}"/>
    <cellStyle name="40% - Accent2 3" xfId="237" xr:uid="{00000000-0005-0000-0000-000062000000}"/>
    <cellStyle name="40% - Accent3" xfId="47" builtinId="39" customBuiltin="1"/>
    <cellStyle name="40% - Accent3 2" xfId="238" xr:uid="{00000000-0005-0000-0000-000064000000}"/>
    <cellStyle name="40% - Accent3 2 2" xfId="239" xr:uid="{00000000-0005-0000-0000-000065000000}"/>
    <cellStyle name="40% - Accent3 3" xfId="240" xr:uid="{00000000-0005-0000-0000-000066000000}"/>
    <cellStyle name="40% - Accent4" xfId="51" builtinId="43" customBuiltin="1"/>
    <cellStyle name="40% - Accent4 2" xfId="241" xr:uid="{00000000-0005-0000-0000-000068000000}"/>
    <cellStyle name="40% - Accent4 2 2" xfId="242" xr:uid="{00000000-0005-0000-0000-000069000000}"/>
    <cellStyle name="40% - Accent4 3" xfId="243" xr:uid="{00000000-0005-0000-0000-00006A000000}"/>
    <cellStyle name="40% - Accent5" xfId="55" builtinId="47" customBuiltin="1"/>
    <cellStyle name="40% - Accent5 2" xfId="244" xr:uid="{00000000-0005-0000-0000-00006C000000}"/>
    <cellStyle name="40% - Accent5 2 2" xfId="245" xr:uid="{00000000-0005-0000-0000-00006D000000}"/>
    <cellStyle name="40% - Accent5 3" xfId="246" xr:uid="{00000000-0005-0000-0000-00006E000000}"/>
    <cellStyle name="40% - Accent6" xfId="59" builtinId="51" customBuiltin="1"/>
    <cellStyle name="40% - Accent6 2" xfId="247" xr:uid="{00000000-0005-0000-0000-000070000000}"/>
    <cellStyle name="40% - Accent6 2 2" xfId="248" xr:uid="{00000000-0005-0000-0000-000071000000}"/>
    <cellStyle name="40% - Accent6 3" xfId="249" xr:uid="{00000000-0005-0000-0000-000072000000}"/>
    <cellStyle name="40% - Akzent1" xfId="250" xr:uid="{00000000-0005-0000-0000-000073000000}"/>
    <cellStyle name="40% - Akzent1 2" xfId="251" xr:uid="{00000000-0005-0000-0000-000074000000}"/>
    <cellStyle name="40% - Akzent2" xfId="252" xr:uid="{00000000-0005-0000-0000-000075000000}"/>
    <cellStyle name="40% - Akzent2 2" xfId="253" xr:uid="{00000000-0005-0000-0000-000076000000}"/>
    <cellStyle name="40% - Akzent3" xfId="254" xr:uid="{00000000-0005-0000-0000-000077000000}"/>
    <cellStyle name="40% - Akzent3 2" xfId="255" xr:uid="{00000000-0005-0000-0000-000078000000}"/>
    <cellStyle name="40% - Akzent4" xfId="256" xr:uid="{00000000-0005-0000-0000-000079000000}"/>
    <cellStyle name="40% - Akzent4 2" xfId="257" xr:uid="{00000000-0005-0000-0000-00007A000000}"/>
    <cellStyle name="40% - Akzent5" xfId="258" xr:uid="{00000000-0005-0000-0000-00007B000000}"/>
    <cellStyle name="40% - Akzent5 2" xfId="259" xr:uid="{00000000-0005-0000-0000-00007C000000}"/>
    <cellStyle name="40% - Akzent6" xfId="260" xr:uid="{00000000-0005-0000-0000-00007D000000}"/>
    <cellStyle name="40% - Akzent6 2" xfId="261" xr:uid="{00000000-0005-0000-0000-00007E000000}"/>
    <cellStyle name="4mitP" xfId="262" xr:uid="{00000000-0005-0000-0000-00007F000000}"/>
    <cellStyle name="4mitP 2" xfId="263" xr:uid="{00000000-0005-0000-0000-000080000000}"/>
    <cellStyle name="4mitP_R12_Fs-j33" xfId="264" xr:uid="{00000000-0005-0000-0000-000081000000}"/>
    <cellStyle name="4ohneP" xfId="265" xr:uid="{00000000-0005-0000-0000-000082000000}"/>
    <cellStyle name="5x indented GHG Textfiels" xfId="266" xr:uid="{00000000-0005-0000-0000-000083000000}"/>
    <cellStyle name="5x indented GHG Textfiels 2" xfId="267" xr:uid="{00000000-0005-0000-0000-000084000000}"/>
    <cellStyle name="5x indented GHG Textfiels 3" xfId="648" xr:uid="{00000000-0005-0000-0000-000085000000}"/>
    <cellStyle name="60 % - Accent1 2" xfId="269" xr:uid="{00000000-0005-0000-0000-000086000000}"/>
    <cellStyle name="60 % - Accent1 3" xfId="268" xr:uid="{00000000-0005-0000-0000-000087000000}"/>
    <cellStyle name="60 % - Accent2 2" xfId="271" xr:uid="{00000000-0005-0000-0000-000088000000}"/>
    <cellStyle name="60 % - Accent2 3" xfId="270" xr:uid="{00000000-0005-0000-0000-000089000000}"/>
    <cellStyle name="60 % - Accent3 2" xfId="273" xr:uid="{00000000-0005-0000-0000-00008A000000}"/>
    <cellStyle name="60 % - Accent3 3" xfId="272" xr:uid="{00000000-0005-0000-0000-00008B000000}"/>
    <cellStyle name="60 % - Accent4 2" xfId="275" xr:uid="{00000000-0005-0000-0000-00008C000000}"/>
    <cellStyle name="60 % - Accent4 3" xfId="274" xr:uid="{00000000-0005-0000-0000-00008D000000}"/>
    <cellStyle name="60 % - Accent5 2" xfId="277" xr:uid="{00000000-0005-0000-0000-00008E000000}"/>
    <cellStyle name="60 % - Accent5 3" xfId="276" xr:uid="{00000000-0005-0000-0000-00008F000000}"/>
    <cellStyle name="60 % - Accent6 2" xfId="279" xr:uid="{00000000-0005-0000-0000-000090000000}"/>
    <cellStyle name="60 % - Accent6 3" xfId="278" xr:uid="{00000000-0005-0000-0000-000091000000}"/>
    <cellStyle name="60% - Accent1" xfId="40" builtinId="32" customBuiltin="1"/>
    <cellStyle name="60% - Accent1 2" xfId="280" xr:uid="{00000000-0005-0000-0000-000093000000}"/>
    <cellStyle name="60% - Accent2" xfId="44" builtinId="36" customBuiltin="1"/>
    <cellStyle name="60% - Accent2 2" xfId="281" xr:uid="{00000000-0005-0000-0000-000095000000}"/>
    <cellStyle name="60% - Accent3" xfId="48" builtinId="40" customBuiltin="1"/>
    <cellStyle name="60% - Accent3 2" xfId="282" xr:uid="{00000000-0005-0000-0000-000097000000}"/>
    <cellStyle name="60% - Accent4" xfId="52" builtinId="44" customBuiltin="1"/>
    <cellStyle name="60% - Accent4 2" xfId="283" xr:uid="{00000000-0005-0000-0000-000099000000}"/>
    <cellStyle name="60% - Accent5" xfId="56" builtinId="48" customBuiltin="1"/>
    <cellStyle name="60% - Accent5 2" xfId="284" xr:uid="{00000000-0005-0000-0000-00009B000000}"/>
    <cellStyle name="60% - Accent6" xfId="60" builtinId="52" customBuiltin="1"/>
    <cellStyle name="60% - Accent6 2" xfId="285" xr:uid="{00000000-0005-0000-0000-00009D000000}"/>
    <cellStyle name="60% - Akzent1" xfId="286" xr:uid="{00000000-0005-0000-0000-00009E000000}"/>
    <cellStyle name="60% - Akzent1 2" xfId="287" xr:uid="{00000000-0005-0000-0000-00009F000000}"/>
    <cellStyle name="60% - Akzent2" xfId="288" xr:uid="{00000000-0005-0000-0000-0000A0000000}"/>
    <cellStyle name="60% - Akzent2 2" xfId="289" xr:uid="{00000000-0005-0000-0000-0000A1000000}"/>
    <cellStyle name="60% - Akzent3" xfId="290" xr:uid="{00000000-0005-0000-0000-0000A2000000}"/>
    <cellStyle name="60% - Akzent3 2" xfId="291" xr:uid="{00000000-0005-0000-0000-0000A3000000}"/>
    <cellStyle name="60% - Akzent4" xfId="292" xr:uid="{00000000-0005-0000-0000-0000A4000000}"/>
    <cellStyle name="60% - Akzent4 2" xfId="293" xr:uid="{00000000-0005-0000-0000-0000A5000000}"/>
    <cellStyle name="60% - Akzent5" xfId="294" xr:uid="{00000000-0005-0000-0000-0000A6000000}"/>
    <cellStyle name="60% - Akzent5 2" xfId="295" xr:uid="{00000000-0005-0000-0000-0000A7000000}"/>
    <cellStyle name="60% - Akzent6" xfId="296" xr:uid="{00000000-0005-0000-0000-0000A8000000}"/>
    <cellStyle name="60% - Akzent6 2" xfId="297" xr:uid="{00000000-0005-0000-0000-0000A9000000}"/>
    <cellStyle name="6mitP" xfId="298" xr:uid="{00000000-0005-0000-0000-0000AA000000}"/>
    <cellStyle name="6mitP 2" xfId="299" xr:uid="{00000000-0005-0000-0000-0000AB000000}"/>
    <cellStyle name="6mitP_R12_Fs-j33" xfId="300" xr:uid="{00000000-0005-0000-0000-0000AC000000}"/>
    <cellStyle name="6ohneP" xfId="301" xr:uid="{00000000-0005-0000-0000-0000AD000000}"/>
    <cellStyle name="7mitP" xfId="302" xr:uid="{00000000-0005-0000-0000-0000AE000000}"/>
    <cellStyle name="9mitP" xfId="303" xr:uid="{00000000-0005-0000-0000-0000AF000000}"/>
    <cellStyle name="9mitP 2" xfId="304" xr:uid="{00000000-0005-0000-0000-0000B0000000}"/>
    <cellStyle name="9mitP_R14_J33" xfId="305" xr:uid="{00000000-0005-0000-0000-0000B1000000}"/>
    <cellStyle name="9ohneP" xfId="306" xr:uid="{00000000-0005-0000-0000-0000B2000000}"/>
    <cellStyle name="Accent1" xfId="37" builtinId="29" customBuiltin="1"/>
    <cellStyle name="Accent1 2" xfId="308" xr:uid="{00000000-0005-0000-0000-0000B4000000}"/>
    <cellStyle name="Accent1 3" xfId="309" xr:uid="{00000000-0005-0000-0000-0000B5000000}"/>
    <cellStyle name="Accent1 4" xfId="307" xr:uid="{00000000-0005-0000-0000-0000B6000000}"/>
    <cellStyle name="Accent2" xfId="41" builtinId="33" customBuiltin="1"/>
    <cellStyle name="Accent2 2" xfId="311" xr:uid="{00000000-0005-0000-0000-0000B8000000}"/>
    <cellStyle name="Accent2 3" xfId="312" xr:uid="{00000000-0005-0000-0000-0000B9000000}"/>
    <cellStyle name="Accent2 4" xfId="310" xr:uid="{00000000-0005-0000-0000-0000BA000000}"/>
    <cellStyle name="Accent3" xfId="45" builtinId="37" customBuiltin="1"/>
    <cellStyle name="Accent3 2" xfId="314" xr:uid="{00000000-0005-0000-0000-0000BC000000}"/>
    <cellStyle name="Accent3 3" xfId="315" xr:uid="{00000000-0005-0000-0000-0000BD000000}"/>
    <cellStyle name="Accent3 4" xfId="313" xr:uid="{00000000-0005-0000-0000-0000BE000000}"/>
    <cellStyle name="Accent4" xfId="49" builtinId="41" customBuiltin="1"/>
    <cellStyle name="Accent4 2" xfId="317" xr:uid="{00000000-0005-0000-0000-0000C0000000}"/>
    <cellStyle name="Accent4 3" xfId="318" xr:uid="{00000000-0005-0000-0000-0000C1000000}"/>
    <cellStyle name="Accent4 4" xfId="316" xr:uid="{00000000-0005-0000-0000-0000C2000000}"/>
    <cellStyle name="Accent5" xfId="53" builtinId="45" customBuiltin="1"/>
    <cellStyle name="Accent5 2" xfId="320" xr:uid="{00000000-0005-0000-0000-0000C4000000}"/>
    <cellStyle name="Accent5 3" xfId="321" xr:uid="{00000000-0005-0000-0000-0000C5000000}"/>
    <cellStyle name="Accent5 4" xfId="319" xr:uid="{00000000-0005-0000-0000-0000C6000000}"/>
    <cellStyle name="Accent6" xfId="57" builtinId="49" customBuiltin="1"/>
    <cellStyle name="Accent6 2" xfId="323" xr:uid="{00000000-0005-0000-0000-0000C8000000}"/>
    <cellStyle name="Accent6 3" xfId="324" xr:uid="{00000000-0005-0000-0000-0000C9000000}"/>
    <cellStyle name="Accent6 4" xfId="322" xr:uid="{00000000-0005-0000-0000-0000CA000000}"/>
    <cellStyle name="AggblueCels_1x" xfId="325" xr:uid="{00000000-0005-0000-0000-0000CB000000}"/>
    <cellStyle name="Akzent1 2" xfId="326" xr:uid="{00000000-0005-0000-0000-0000CC000000}"/>
    <cellStyle name="Akzent2 2" xfId="327" xr:uid="{00000000-0005-0000-0000-0000CD000000}"/>
    <cellStyle name="Akzent3 2" xfId="328" xr:uid="{00000000-0005-0000-0000-0000CE000000}"/>
    <cellStyle name="Akzent4 2" xfId="329" xr:uid="{00000000-0005-0000-0000-0000CF000000}"/>
    <cellStyle name="Akzent5 2" xfId="330" xr:uid="{00000000-0005-0000-0000-0000D0000000}"/>
    <cellStyle name="Akzent6 2" xfId="331" xr:uid="{00000000-0005-0000-0000-0000D1000000}"/>
    <cellStyle name="amengestelde" xfId="332" xr:uid="{00000000-0005-0000-0000-0000D2000000}"/>
    <cellStyle name="Ausgabe 2" xfId="333" xr:uid="{00000000-0005-0000-0000-0000D3000000}"/>
    <cellStyle name="Ausgabe 2 2" xfId="711" xr:uid="{00000000-0005-0000-0000-0000D4000000}"/>
    <cellStyle name="Avertissement 2" xfId="335" xr:uid="{00000000-0005-0000-0000-0000D5000000}"/>
    <cellStyle name="Avertissement 3" xfId="334" xr:uid="{00000000-0005-0000-0000-0000D6000000}"/>
    <cellStyle name="AZ1" xfId="336" xr:uid="{00000000-0005-0000-0000-0000D7000000}"/>
    <cellStyle name="AZ1 2" xfId="337" xr:uid="{00000000-0005-0000-0000-0000D8000000}"/>
    <cellStyle name="Bad 2" xfId="338" xr:uid="{00000000-0005-0000-0000-0000D9000000}"/>
    <cellStyle name="Berechnung 2" xfId="339" xr:uid="{00000000-0005-0000-0000-0000DA000000}"/>
    <cellStyle name="Berechnung 2 2" xfId="723" xr:uid="{00000000-0005-0000-0000-0000DB000000}"/>
    <cellStyle name="Berekening" xfId="30" builtinId="22" customBuiltin="1"/>
    <cellStyle name="Bold GHG Numbers (0.00)" xfId="340" xr:uid="{00000000-0005-0000-0000-0000DD000000}"/>
    <cellStyle name="Bold GHG Numbers (0.00) 2" xfId="707" xr:uid="{00000000-0005-0000-0000-0000DE000000}"/>
    <cellStyle name="Bold GHG Numbers (0.00) 3" xfId="673" xr:uid="{00000000-0005-0000-0000-0000DF000000}"/>
    <cellStyle name="Bold GHG Numbers (0.00) 4" xfId="710" xr:uid="{00000000-0005-0000-0000-0000E0000000}"/>
    <cellStyle name="CABECALHO" xfId="341" xr:uid="{00000000-0005-0000-0000-0000E1000000}"/>
    <cellStyle name="CABECALHO 2" xfId="709" xr:uid="{00000000-0005-0000-0000-0000E2000000}"/>
    <cellStyle name="Calcul 2" xfId="343" xr:uid="{00000000-0005-0000-0000-0000E3000000}"/>
    <cellStyle name="Calcul 3" xfId="342" xr:uid="{00000000-0005-0000-0000-0000E4000000}"/>
    <cellStyle name="Calculation 2" xfId="344" xr:uid="{00000000-0005-0000-0000-0000E5000000}"/>
    <cellStyle name="Calculation 2 2" xfId="721" xr:uid="{00000000-0005-0000-0000-0000E6000000}"/>
    <cellStyle name="Cellule liée 2" xfId="346" xr:uid="{00000000-0005-0000-0000-0000E7000000}"/>
    <cellStyle name="Cellule liée 3" xfId="345" xr:uid="{00000000-0005-0000-0000-0000E8000000}"/>
    <cellStyle name="Check Cell 2" xfId="347" xr:uid="{00000000-0005-0000-0000-0000E9000000}"/>
    <cellStyle name="Column heading" xfId="348" xr:uid="{00000000-0005-0000-0000-0000EA000000}"/>
    <cellStyle name="Comma 2" xfId="349" xr:uid="{00000000-0005-0000-0000-0000EB000000}"/>
    <cellStyle name="Comma 2 2" xfId="350" xr:uid="{00000000-0005-0000-0000-0000EC000000}"/>
    <cellStyle name="Comma 2 3" xfId="351" xr:uid="{00000000-0005-0000-0000-0000ED000000}"/>
    <cellStyle name="Comma 3" xfId="352" xr:uid="{00000000-0005-0000-0000-0000EE000000}"/>
    <cellStyle name="Comma 3 2" xfId="353" xr:uid="{00000000-0005-0000-0000-0000EF000000}"/>
    <cellStyle name="Comma 4" xfId="354" xr:uid="{00000000-0005-0000-0000-0000F0000000}"/>
    <cellStyle name="Comma 5" xfId="355" xr:uid="{00000000-0005-0000-0000-0000F1000000}"/>
    <cellStyle name="Comma 6" xfId="356" xr:uid="{00000000-0005-0000-0000-0000F2000000}"/>
    <cellStyle name="Comma 6 2" xfId="357" xr:uid="{00000000-0005-0000-0000-0000F3000000}"/>
    <cellStyle name="Comma 7" xfId="358" xr:uid="{00000000-0005-0000-0000-0000F4000000}"/>
    <cellStyle name="Commentaire 2" xfId="359" xr:uid="{00000000-0005-0000-0000-0000F5000000}"/>
    <cellStyle name="Commentaire 3" xfId="360" xr:uid="{00000000-0005-0000-0000-0000F6000000}"/>
    <cellStyle name="Controlecel" xfId="32" builtinId="23" customBuiltin="1"/>
    <cellStyle name="Corner heading" xfId="361" xr:uid="{00000000-0005-0000-0000-0000F8000000}"/>
    <cellStyle name="Currency 2" xfId="362" xr:uid="{00000000-0005-0000-0000-0000F9000000}"/>
    <cellStyle name="Currency 3" xfId="363" xr:uid="{00000000-0005-0000-0000-0000FA000000}"/>
    <cellStyle name="Currency 3 2" xfId="364" xr:uid="{00000000-0005-0000-0000-0000FB000000}"/>
    <cellStyle name="Data" xfId="365" xr:uid="{00000000-0005-0000-0000-0000FC000000}"/>
    <cellStyle name="Data 2" xfId="366" xr:uid="{00000000-0005-0000-0000-0000FD000000}"/>
    <cellStyle name="Data 2 2" xfId="367" xr:uid="{00000000-0005-0000-0000-0000FE000000}"/>
    <cellStyle name="Data 2 2 2" xfId="699" xr:uid="{00000000-0005-0000-0000-0000FF000000}"/>
    <cellStyle name="Data 2 2 3" xfId="652" xr:uid="{00000000-0005-0000-0000-000000010000}"/>
    <cellStyle name="Data 2 2 4" xfId="690" xr:uid="{00000000-0005-0000-0000-000001010000}"/>
    <cellStyle name="Data 2 3" xfId="700" xr:uid="{00000000-0005-0000-0000-000002010000}"/>
    <cellStyle name="Data 2 4" xfId="692" xr:uid="{00000000-0005-0000-0000-000003010000}"/>
    <cellStyle name="Data 2 5" xfId="691" xr:uid="{00000000-0005-0000-0000-000004010000}"/>
    <cellStyle name="Data 3" xfId="368" xr:uid="{00000000-0005-0000-0000-000005010000}"/>
    <cellStyle name="Data 3 2" xfId="698" xr:uid="{00000000-0005-0000-0000-000006010000}"/>
    <cellStyle name="Data 3 3" xfId="693" xr:uid="{00000000-0005-0000-0000-000007010000}"/>
    <cellStyle name="Data 3 4" xfId="689" xr:uid="{00000000-0005-0000-0000-000008010000}"/>
    <cellStyle name="Data no deci" xfId="369" xr:uid="{00000000-0005-0000-0000-000009010000}"/>
    <cellStyle name="Data no deci 2" xfId="370" xr:uid="{00000000-0005-0000-0000-00000A010000}"/>
    <cellStyle name="Data no deci 2 2" xfId="696" xr:uid="{00000000-0005-0000-0000-00000B010000}"/>
    <cellStyle name="Data no deci 2 3" xfId="702" xr:uid="{00000000-0005-0000-0000-00000C010000}"/>
    <cellStyle name="Data no deci 2 4" xfId="688" xr:uid="{00000000-0005-0000-0000-00000D010000}"/>
    <cellStyle name="Data no deci 3" xfId="697" xr:uid="{00000000-0005-0000-0000-00000E010000}"/>
    <cellStyle name="Data no deci 4" xfId="701" xr:uid="{00000000-0005-0000-0000-00000F010000}"/>
    <cellStyle name="Data no deci 5" xfId="687" xr:uid="{00000000-0005-0000-0000-000010010000}"/>
    <cellStyle name="Data Superscript" xfId="371" xr:uid="{00000000-0005-0000-0000-000011010000}"/>
    <cellStyle name="Data Superscript 2" xfId="372" xr:uid="{00000000-0005-0000-0000-000012010000}"/>
    <cellStyle name="Data Superscript 2 2" xfId="694" xr:uid="{00000000-0005-0000-0000-000013010000}"/>
    <cellStyle name="Data Superscript 2 3" xfId="704" xr:uid="{00000000-0005-0000-0000-000014010000}"/>
    <cellStyle name="Data Superscript 2 4" xfId="715" xr:uid="{00000000-0005-0000-0000-000015010000}"/>
    <cellStyle name="Data Superscript 3" xfId="695" xr:uid="{00000000-0005-0000-0000-000016010000}"/>
    <cellStyle name="Data Superscript 4" xfId="703" xr:uid="{00000000-0005-0000-0000-000017010000}"/>
    <cellStyle name="Data Superscript 5" xfId="642" xr:uid="{00000000-0005-0000-0000-000018010000}"/>
    <cellStyle name="Data_1-1A-Regular" xfId="373" xr:uid="{00000000-0005-0000-0000-000019010000}"/>
    <cellStyle name="Eingabe 2" xfId="374" xr:uid="{00000000-0005-0000-0000-00001A010000}"/>
    <cellStyle name="Eingabe 2 2" xfId="686" xr:uid="{00000000-0005-0000-0000-00001B010000}"/>
    <cellStyle name="Entrée 2" xfId="376" xr:uid="{00000000-0005-0000-0000-00001C010000}"/>
    <cellStyle name="Entrée 3" xfId="375" xr:uid="{00000000-0005-0000-0000-00001D010000}"/>
    <cellStyle name="Ergebnis 2" xfId="377" xr:uid="{00000000-0005-0000-0000-00001E010000}"/>
    <cellStyle name="Ergebnis 2 2" xfId="685" xr:uid="{00000000-0005-0000-0000-00001F010000}"/>
    <cellStyle name="Erklärender Text 2" xfId="378" xr:uid="{00000000-0005-0000-0000-000020010000}"/>
    <cellStyle name="Euro" xfId="379" xr:uid="{00000000-0005-0000-0000-000021010000}"/>
    <cellStyle name="Euro 2" xfId="380" xr:uid="{00000000-0005-0000-0000-000022010000}"/>
    <cellStyle name="Explanatory Text 2" xfId="381" xr:uid="{00000000-0005-0000-0000-000023010000}"/>
    <cellStyle name="Följde hyperlänken" xfId="382" xr:uid="{00000000-0005-0000-0000-000024010000}"/>
    <cellStyle name="Formula" xfId="383" xr:uid="{00000000-0005-0000-0000-000025010000}"/>
    <cellStyle name="Fuss" xfId="384" xr:uid="{00000000-0005-0000-0000-000026010000}"/>
    <cellStyle name="Fuss 2" xfId="677" xr:uid="{00000000-0005-0000-0000-000027010000}"/>
    <cellStyle name="Gekoppelde cel" xfId="31" builtinId="24" customBuiltin="1"/>
    <cellStyle name="Gevolgde hyperlink" xfId="4" hidden="1" xr:uid="{00000000-0005-0000-0000-000029010000}"/>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8" builtinId="9" hidden="1"/>
    <cellStyle name="Gevolgde hyperlink" xfId="86" builtinId="9" hidden="1"/>
    <cellStyle name="Gevolgde hyperlink" xfId="95" builtinId="9" hidden="1"/>
    <cellStyle name="Gevolgde hyperlink" xfId="80" builtinId="9" hidden="1"/>
    <cellStyle name="Gevolgde hyperlink" xfId="62" builtinId="9" hidden="1"/>
    <cellStyle name="Gevolgde hyperlink" xfId="93" builtinId="9" hidden="1"/>
    <cellStyle name="Gevolgde hyperlink" xfId="94" builtinId="9" hidden="1"/>
    <cellStyle name="Gevolgde hyperlink" xfId="97" builtinId="9" hidden="1"/>
    <cellStyle name="Gevolgde hyperlink" xfId="122" builtinId="9" hidden="1"/>
    <cellStyle name="Gevolgde hyperlink" xfId="103" builtinId="9" hidden="1"/>
    <cellStyle name="Gevolgde hyperlink" xfId="120" builtinId="9" hidden="1"/>
    <cellStyle name="Gevolgde hyperlink" xfId="114" builtinId="9" hidden="1"/>
    <cellStyle name="Gevolgde hyperlink" xfId="96" builtinId="9" hidden="1"/>
    <cellStyle name="Gevolgde hyperlink" xfId="146" builtinId="9" hidden="1"/>
    <cellStyle name="Gevolgde hyperlink" xfId="90" builtinId="9" hidden="1"/>
    <cellStyle name="Gevolgde hyperlink" xfId="98" builtinId="9" hidden="1"/>
    <cellStyle name="Gevolgde hyperlink" xfId="139" builtinId="9" hidden="1"/>
    <cellStyle name="Gevolgde hyperlink" xfId="105" builtinId="9" hidden="1"/>
    <cellStyle name="Gevolgde hyperlink" xfId="141" builtinId="9" hidden="1"/>
    <cellStyle name="Gevolgde hyperlink" xfId="131" builtinId="9" hidden="1"/>
    <cellStyle name="Gevolgde hyperlink" xfId="106" builtinId="9" hidden="1"/>
    <cellStyle name="Gevolgde hyperlink" xfId="158" builtinId="9" hidden="1"/>
    <cellStyle name="Gevolgde hyperlink" xfId="116" builtinId="9" hidden="1"/>
    <cellStyle name="Gevolgde hyperlink" xfId="123" builtinId="9" hidden="1"/>
    <cellStyle name="Gevolgde hyperlink" xfId="156" builtinId="9" hidden="1"/>
    <cellStyle name="Gevolgde hyperlink" xfId="138" builtinId="9" hidden="1"/>
    <cellStyle name="Gevolgde hyperlink" xfId="155" builtinId="9" hidden="1"/>
    <cellStyle name="Gevolgde hyperlink" xfId="134" builtinId="9" hidden="1"/>
    <cellStyle name="Gevolgde hyperlink" xfId="124" builtinId="9" hidden="1"/>
    <cellStyle name="Gevolgde hyperlink" xfId="145" builtinId="9" hidden="1"/>
    <cellStyle name="Gevolgde hyperlink" xfId="130" builtinId="9" hidden="1"/>
    <cellStyle name="Gevolgde hyperlink" xfId="133" builtinId="9" hidden="1"/>
    <cellStyle name="Gevolgde hyperlink" xfId="624" builtinId="9" hidden="1"/>
    <cellStyle name="Gevolgde hyperlink" xfId="626" builtinId="9" hidden="1"/>
    <cellStyle name="Gevolgde hyperlink" xfId="628" builtinId="9" hidden="1"/>
    <cellStyle name="Gevolgde hyperlink" xfId="630" builtinId="9" hidden="1"/>
    <cellStyle name="Gevolgde hyperlink" xfId="632" builtinId="9" hidden="1"/>
    <cellStyle name="Gevolgde hyperlink" xfId="634" builtinId="9" hidden="1"/>
    <cellStyle name="Gevolgde hyperlink" xfId="636" builtinId="9" hidden="1"/>
    <cellStyle name="Gevolgde hyperlink" xfId="638" builtinId="9" hidden="1"/>
    <cellStyle name="Gevolgde hyperlink 2" xfId="640" hidden="1" xr:uid="{00000000-0005-0000-0000-000061010000}"/>
    <cellStyle name="Gevolgde hyperlink 2" xfId="717" hidden="1" xr:uid="{00000000-0005-0000-0000-000062010000}"/>
    <cellStyle name="Goed" xfId="25" builtinId="26" customBuiltin="1"/>
    <cellStyle name="Good 2" xfId="385" xr:uid="{00000000-0005-0000-0000-000064010000}"/>
    <cellStyle name="Gut 2" xfId="386" xr:uid="{00000000-0005-0000-0000-000065010000}"/>
    <cellStyle name="Heading" xfId="387" xr:uid="{00000000-0005-0000-0000-000066010000}"/>
    <cellStyle name="Heading 1" xfId="730" xr:uid="{00000000-0005-0000-0000-000067010000}"/>
    <cellStyle name="Heading 1 2" xfId="388" xr:uid="{00000000-0005-0000-0000-000068010000}"/>
    <cellStyle name="Heading 2 2" xfId="389" xr:uid="{00000000-0005-0000-0000-000069010000}"/>
    <cellStyle name="Heading 3 2" xfId="390" xr:uid="{00000000-0005-0000-0000-00006A010000}"/>
    <cellStyle name="Heading 4 2" xfId="391" xr:uid="{00000000-0005-0000-0000-00006B010000}"/>
    <cellStyle name="Hed Side" xfId="392" xr:uid="{00000000-0005-0000-0000-00006C010000}"/>
    <cellStyle name="Hed Side 2" xfId="393" xr:uid="{00000000-0005-0000-0000-00006D010000}"/>
    <cellStyle name="Hed Side 2 2" xfId="394" xr:uid="{00000000-0005-0000-0000-00006E010000}"/>
    <cellStyle name="Hed Side 2 2 2" xfId="682" xr:uid="{00000000-0005-0000-0000-00006F010000}"/>
    <cellStyle name="Hed Side 2 2 3" xfId="641" xr:uid="{00000000-0005-0000-0000-000070010000}"/>
    <cellStyle name="Hed Side 2 2 4" xfId="653" xr:uid="{00000000-0005-0000-0000-000071010000}"/>
    <cellStyle name="Hed Side 2 3" xfId="683" xr:uid="{00000000-0005-0000-0000-000072010000}"/>
    <cellStyle name="Hed Side 2 4" xfId="706" xr:uid="{00000000-0005-0000-0000-000073010000}"/>
    <cellStyle name="Hed Side 2 5" xfId="672" xr:uid="{00000000-0005-0000-0000-000074010000}"/>
    <cellStyle name="Hed Side 3" xfId="395" xr:uid="{00000000-0005-0000-0000-000075010000}"/>
    <cellStyle name="Hed Side 3 2" xfId="681" xr:uid="{00000000-0005-0000-0000-000076010000}"/>
    <cellStyle name="Hed Side 3 3" xfId="650" xr:uid="{00000000-0005-0000-0000-000077010000}"/>
    <cellStyle name="Hed Side 3 4" xfId="643" xr:uid="{00000000-0005-0000-0000-000078010000}"/>
    <cellStyle name="Hed Side 4" xfId="684" xr:uid="{00000000-0005-0000-0000-000079010000}"/>
    <cellStyle name="Hed Side 5" xfId="705" xr:uid="{00000000-0005-0000-0000-00007A010000}"/>
    <cellStyle name="Hed Side 6" xfId="674" xr:uid="{00000000-0005-0000-0000-00007B010000}"/>
    <cellStyle name="Hed Side bold" xfId="396" xr:uid="{00000000-0005-0000-0000-00007C010000}"/>
    <cellStyle name="Hed Side Indent" xfId="397" xr:uid="{00000000-0005-0000-0000-00007D010000}"/>
    <cellStyle name="Hed Side Indent 2" xfId="398" xr:uid="{00000000-0005-0000-0000-00007E010000}"/>
    <cellStyle name="Hed Side Indent 2 2" xfId="679" xr:uid="{00000000-0005-0000-0000-00007F010000}"/>
    <cellStyle name="Hed Side Indent 2 3" xfId="718" xr:uid="{00000000-0005-0000-0000-000080010000}"/>
    <cellStyle name="Hed Side Indent 2 4" xfId="671" xr:uid="{00000000-0005-0000-0000-000081010000}"/>
    <cellStyle name="Hed Side Indent 3" xfId="680" xr:uid="{00000000-0005-0000-0000-000082010000}"/>
    <cellStyle name="Hed Side Indent 4" xfId="708" xr:uid="{00000000-0005-0000-0000-000083010000}"/>
    <cellStyle name="Hed Side Indent 5" xfId="670" xr:uid="{00000000-0005-0000-0000-000084010000}"/>
    <cellStyle name="Hed Side Regular" xfId="399" xr:uid="{00000000-0005-0000-0000-000085010000}"/>
    <cellStyle name="Hed Side Regular 2" xfId="400" xr:uid="{00000000-0005-0000-0000-000086010000}"/>
    <cellStyle name="Hed Side Regular 2 2" xfId="678" xr:uid="{00000000-0005-0000-0000-000087010000}"/>
    <cellStyle name="Hed Side Regular 2 3" xfId="720" xr:uid="{00000000-0005-0000-0000-000088010000}"/>
    <cellStyle name="Hed Side Regular 2 4" xfId="654" xr:uid="{00000000-0005-0000-0000-000089010000}"/>
    <cellStyle name="Hed Side Regular 3" xfId="644" xr:uid="{00000000-0005-0000-0000-00008A010000}"/>
    <cellStyle name="Hed Side Regular 4" xfId="719" xr:uid="{00000000-0005-0000-0000-00008B010000}"/>
    <cellStyle name="Hed Side Regular 5" xfId="716" xr:uid="{00000000-0005-0000-0000-00008C010000}"/>
    <cellStyle name="Hed Side_1-1A-Regular" xfId="401" xr:uid="{00000000-0005-0000-0000-00008D010000}"/>
    <cellStyle name="Hed Top" xfId="402" xr:uid="{00000000-0005-0000-0000-00008E010000}"/>
    <cellStyle name="Hed Top - SECTION" xfId="403" xr:uid="{00000000-0005-0000-0000-00008F010000}"/>
    <cellStyle name="Hed Top - SECTION 2" xfId="404" xr:uid="{00000000-0005-0000-0000-000090010000}"/>
    <cellStyle name="Hed Top - SECTION 2 2" xfId="675" xr:uid="{00000000-0005-0000-0000-000091010000}"/>
    <cellStyle name="Hed Top - SECTION 2 3" xfId="722" xr:uid="{00000000-0005-0000-0000-000092010000}"/>
    <cellStyle name="Hed Top - SECTION 2 4" xfId="657" xr:uid="{00000000-0005-0000-0000-000093010000}"/>
    <cellStyle name="Hed Top - SECTION 3" xfId="676" xr:uid="{00000000-0005-0000-0000-000094010000}"/>
    <cellStyle name="Hed Top - SECTION 4" xfId="649" xr:uid="{00000000-0005-0000-0000-000095010000}"/>
    <cellStyle name="Hed Top - SECTION 5" xfId="656" xr:uid="{00000000-0005-0000-0000-000096010000}"/>
    <cellStyle name="Hed Top_3-new4" xfId="405" xr:uid="{00000000-0005-0000-0000-000097010000}"/>
    <cellStyle name="Hyperlänk 2" xfId="406" xr:uid="{00000000-0005-0000-0000-000098010000}"/>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9" builtinId="8" hidden="1"/>
    <cellStyle name="Hyperlink" xfId="87" builtinId="8" hidden="1"/>
    <cellStyle name="Hyperlink" xfId="101" builtinId="8" hidden="1"/>
    <cellStyle name="Hyperlink" xfId="91" builtinId="8" hidden="1"/>
    <cellStyle name="Hyperlink" xfId="63" builtinId="8" hidden="1"/>
    <cellStyle name="Hyperlink" xfId="61" builtinId="8" hidden="1"/>
    <cellStyle name="Hyperlink" xfId="92" builtinId="8" hidden="1"/>
    <cellStyle name="Hyperlink" xfId="100" builtinId="8" hidden="1"/>
    <cellStyle name="Hyperlink" xfId="118" builtinId="8" hidden="1"/>
    <cellStyle name="Hyperlink" xfId="126" builtinId="8" hidden="1"/>
    <cellStyle name="Hyperlink" xfId="107" builtinId="8" hidden="1"/>
    <cellStyle name="Hyperlink" xfId="121" builtinId="8" hidden="1"/>
    <cellStyle name="Hyperlink" xfId="111" builtinId="8" hidden="1"/>
    <cellStyle name="Hyperlink" xfId="99" builtinId="8" hidden="1"/>
    <cellStyle name="Hyperlink" xfId="119" builtinId="8" hidden="1"/>
    <cellStyle name="Hyperlink" xfId="102" builtinId="8" hidden="1"/>
    <cellStyle name="Hyperlink" xfId="135" builtinId="8" hidden="1"/>
    <cellStyle name="Hyperlink" xfId="143" builtinId="8" hidden="1"/>
    <cellStyle name="Hyperlink" xfId="117" builtinId="8" hidden="1"/>
    <cellStyle name="Hyperlink" xfId="142" builtinId="8" hidden="1"/>
    <cellStyle name="Hyperlink" xfId="113" builtinId="8" hidden="1"/>
    <cellStyle name="Hyperlink" xfId="115" builtinId="8" hidden="1"/>
    <cellStyle name="Hyperlink" xfId="125" builtinId="8" hidden="1"/>
    <cellStyle name="Hyperlink" xfId="109" builtinId="8" hidden="1"/>
    <cellStyle name="Hyperlink" xfId="153" builtinId="8" hidden="1"/>
    <cellStyle name="Hyperlink" xfId="128" builtinId="8" hidden="1"/>
    <cellStyle name="Hyperlink" xfId="154" builtinId="8" hidden="1"/>
    <cellStyle name="Hyperlink" xfId="108" builtinId="8" hidden="1"/>
    <cellStyle name="Hyperlink" xfId="112" builtinId="8" hidden="1"/>
    <cellStyle name="Hyperlink" xfId="168" builtinId="8" hidden="1"/>
    <cellStyle name="Hyperlink" xfId="137" builtinId="8" hidden="1"/>
    <cellStyle name="Hyperlink" xfId="110" builtinId="8" hidden="1"/>
    <cellStyle name="Hyperlink 2" xfId="407" xr:uid="{00000000-0005-0000-0000-0000C9010000}"/>
    <cellStyle name="Hyperlink 2 2" xfId="408" xr:uid="{00000000-0005-0000-0000-0000CA010000}"/>
    <cellStyle name="Hyperlink 2 2 2" xfId="409" xr:uid="{00000000-0005-0000-0000-0000CB010000}"/>
    <cellStyle name="Hyperlink 3" xfId="410" xr:uid="{00000000-0005-0000-0000-0000CC010000}"/>
    <cellStyle name="Input 2" xfId="411" xr:uid="{00000000-0005-0000-0000-0000CD010000}"/>
    <cellStyle name="Input 2 2" xfId="724" xr:uid="{00000000-0005-0000-0000-0000CE010000}"/>
    <cellStyle name="InputCells12_BBorder_CRFReport-template" xfId="412" xr:uid="{00000000-0005-0000-0000-0000CF010000}"/>
    <cellStyle name="Insatisfaisant 2" xfId="414" xr:uid="{00000000-0005-0000-0000-0000D0010000}"/>
    <cellStyle name="Insatisfaisant 3" xfId="413" xr:uid="{00000000-0005-0000-0000-0000D1010000}"/>
    <cellStyle name="Invoer" xfId="28" builtinId="20" customBuiltin="1"/>
    <cellStyle name="Komma" xfId="639" builtinId="3"/>
    <cellStyle name="Komma 2" xfId="415" xr:uid="{00000000-0005-0000-0000-0000D4010000}"/>
    <cellStyle name="Komma 3" xfId="416" xr:uid="{00000000-0005-0000-0000-0000D5010000}"/>
    <cellStyle name="Kop 1" xfId="21" builtinId="16" customBuiltin="1"/>
    <cellStyle name="Kop 2" xfId="22" builtinId="17" customBuiltin="1"/>
    <cellStyle name="Kop 3" xfId="23" builtinId="18" customBuiltin="1"/>
    <cellStyle name="Kop 4" xfId="24" builtinId="19" customBuiltin="1"/>
    <cellStyle name="Lien hypertexte 2" xfId="623" xr:uid="{00000000-0005-0000-0000-0000DA010000}"/>
    <cellStyle name="Lien hypertexte 3" xfId="625" xr:uid="{00000000-0005-0000-0000-0000DB010000}"/>
    <cellStyle name="Lien hypertexte 4" xfId="627" xr:uid="{00000000-0005-0000-0000-0000DC010000}"/>
    <cellStyle name="Lien hypertexte 5" xfId="629" xr:uid="{00000000-0005-0000-0000-0000DD010000}"/>
    <cellStyle name="Lien hypertexte 6" xfId="631" xr:uid="{00000000-0005-0000-0000-0000DE010000}"/>
    <cellStyle name="Lien hypertexte 7" xfId="633" xr:uid="{00000000-0005-0000-0000-0000DF010000}"/>
    <cellStyle name="Lien hypertexte 8" xfId="635" xr:uid="{00000000-0005-0000-0000-0000E0010000}"/>
    <cellStyle name="Lien hypertexte 9" xfId="637" xr:uid="{00000000-0005-0000-0000-0000E1010000}"/>
    <cellStyle name="Link 2" xfId="417" xr:uid="{00000000-0005-0000-0000-0000E2010000}"/>
    <cellStyle name="Linked Cell 2" xfId="418" xr:uid="{00000000-0005-0000-0000-0000E3010000}"/>
    <cellStyle name="Milliers 2" xfId="84" xr:uid="{00000000-0005-0000-0000-0000E4010000}"/>
    <cellStyle name="Milliers 2 2" xfId="420" xr:uid="{00000000-0005-0000-0000-0000E5010000}"/>
    <cellStyle name="Milliers 3" xfId="419" xr:uid="{00000000-0005-0000-0000-0000E6010000}"/>
    <cellStyle name="mitP" xfId="421" xr:uid="{00000000-0005-0000-0000-0000E7010000}"/>
    <cellStyle name="Monétaire 2" xfId="422" xr:uid="{00000000-0005-0000-0000-0000E8010000}"/>
    <cellStyle name="Neutraal" xfId="27" builtinId="28" customBuiltin="1"/>
    <cellStyle name="Neutral 2" xfId="423" xr:uid="{00000000-0005-0000-0000-0000EA010000}"/>
    <cellStyle name="Neutre 2" xfId="425" xr:uid="{00000000-0005-0000-0000-0000EB010000}"/>
    <cellStyle name="Neutre 3" xfId="424" xr:uid="{00000000-0005-0000-0000-0000EC010000}"/>
    <cellStyle name="Normal 10" xfId="426" xr:uid="{00000000-0005-0000-0000-0000ED010000}"/>
    <cellStyle name="Normal 10 2" xfId="427" xr:uid="{00000000-0005-0000-0000-0000EE010000}"/>
    <cellStyle name="Normal 11" xfId="428" xr:uid="{00000000-0005-0000-0000-0000EF010000}"/>
    <cellStyle name="Normal 11 2" xfId="429" xr:uid="{00000000-0005-0000-0000-0000F0010000}"/>
    <cellStyle name="Normal 12" xfId="430" xr:uid="{00000000-0005-0000-0000-0000F1010000}"/>
    <cellStyle name="Normal 13" xfId="431" xr:uid="{00000000-0005-0000-0000-0000F2010000}"/>
    <cellStyle name="Normal 14" xfId="432" xr:uid="{00000000-0005-0000-0000-0000F3010000}"/>
    <cellStyle name="Normal 15" xfId="433" xr:uid="{00000000-0005-0000-0000-0000F4010000}"/>
    <cellStyle name="Normal 16" xfId="434" xr:uid="{00000000-0005-0000-0000-0000F5010000}"/>
    <cellStyle name="Normal 17" xfId="435" xr:uid="{00000000-0005-0000-0000-0000F6010000}"/>
    <cellStyle name="Normal 18" xfId="436" xr:uid="{00000000-0005-0000-0000-0000F7010000}"/>
    <cellStyle name="Normal 19" xfId="437" xr:uid="{00000000-0005-0000-0000-0000F8010000}"/>
    <cellStyle name="Normal 2" xfId="1" xr:uid="{00000000-0005-0000-0000-0000F9010000}"/>
    <cellStyle name="Normal 2 2" xfId="2" xr:uid="{00000000-0005-0000-0000-0000FA010000}"/>
    <cellStyle name="Normal 2 2 2" xfId="439" xr:uid="{00000000-0005-0000-0000-0000FB010000}"/>
    <cellStyle name="Normal 2 3" xfId="440" xr:uid="{00000000-0005-0000-0000-0000FC010000}"/>
    <cellStyle name="Normal 2 3 2" xfId="441" xr:uid="{00000000-0005-0000-0000-0000FD010000}"/>
    <cellStyle name="Normal 2 3 3" xfId="442" xr:uid="{00000000-0005-0000-0000-0000FE010000}"/>
    <cellStyle name="Normal 2 4" xfId="443" xr:uid="{00000000-0005-0000-0000-0000FF010000}"/>
    <cellStyle name="Normal 2 5" xfId="444" xr:uid="{00000000-0005-0000-0000-000000020000}"/>
    <cellStyle name="Normal 2 6" xfId="445" xr:uid="{00000000-0005-0000-0000-000001020000}"/>
    <cellStyle name="Normal 2 7" xfId="438" xr:uid="{00000000-0005-0000-0000-000002020000}"/>
    <cellStyle name="Normal 3" xfId="83" xr:uid="{00000000-0005-0000-0000-000003020000}"/>
    <cellStyle name="Normal 3 2" xfId="446" xr:uid="{00000000-0005-0000-0000-000004020000}"/>
    <cellStyle name="Normal 3 2 2" xfId="447" xr:uid="{00000000-0005-0000-0000-000005020000}"/>
    <cellStyle name="Normal 3 2 2 2" xfId="448" xr:uid="{00000000-0005-0000-0000-000006020000}"/>
    <cellStyle name="Normal 3 2 3" xfId="449" xr:uid="{00000000-0005-0000-0000-000007020000}"/>
    <cellStyle name="Normal 3 2 4" xfId="450" xr:uid="{00000000-0005-0000-0000-000008020000}"/>
    <cellStyle name="Normal 3 2 5" xfId="732" xr:uid="{00000000-0005-0000-0000-000009020000}"/>
    <cellStyle name="Normal 3 3" xfId="451" xr:uid="{00000000-0005-0000-0000-00000A020000}"/>
    <cellStyle name="Normal 3 3 2" xfId="452" xr:uid="{00000000-0005-0000-0000-00000B020000}"/>
    <cellStyle name="Normal 3 3 2 2" xfId="453" xr:uid="{00000000-0005-0000-0000-00000C020000}"/>
    <cellStyle name="Normal 3 3 3" xfId="454" xr:uid="{00000000-0005-0000-0000-00000D020000}"/>
    <cellStyle name="Normal 3 3 4" xfId="455" xr:uid="{00000000-0005-0000-0000-00000E020000}"/>
    <cellStyle name="Normal 3 3 5" xfId="731" xr:uid="{00000000-0005-0000-0000-00000F020000}"/>
    <cellStyle name="Normal 3 4" xfId="456" xr:uid="{00000000-0005-0000-0000-000010020000}"/>
    <cellStyle name="Normal 3 4 2" xfId="457" xr:uid="{00000000-0005-0000-0000-000011020000}"/>
    <cellStyle name="Normal 3 5" xfId="458" xr:uid="{00000000-0005-0000-0000-000012020000}"/>
    <cellStyle name="Normal 3 6" xfId="459" xr:uid="{00000000-0005-0000-0000-000013020000}"/>
    <cellStyle name="Normal 3 7" xfId="460" xr:uid="{00000000-0005-0000-0000-000014020000}"/>
    <cellStyle name="Normal 3 8" xfId="729" xr:uid="{00000000-0005-0000-0000-000015020000}"/>
    <cellStyle name="Normal 4" xfId="127" xr:uid="{00000000-0005-0000-0000-000016020000}"/>
    <cellStyle name="Normal 4 2" xfId="462" xr:uid="{00000000-0005-0000-0000-000017020000}"/>
    <cellStyle name="Normal 4 2 2" xfId="463" xr:uid="{00000000-0005-0000-0000-000018020000}"/>
    <cellStyle name="Normal 4 2 2 2" xfId="464" xr:uid="{00000000-0005-0000-0000-000019020000}"/>
    <cellStyle name="Normal 4 2 3" xfId="465" xr:uid="{00000000-0005-0000-0000-00001A020000}"/>
    <cellStyle name="Normal 4 2 4" xfId="466" xr:uid="{00000000-0005-0000-0000-00001B020000}"/>
    <cellStyle name="Normal 4 2 5" xfId="467" xr:uid="{00000000-0005-0000-0000-00001C020000}"/>
    <cellStyle name="Normal 4 3" xfId="468" xr:uid="{00000000-0005-0000-0000-00001D020000}"/>
    <cellStyle name="Normal 4 3 2" xfId="469" xr:uid="{00000000-0005-0000-0000-00001E020000}"/>
    <cellStyle name="Normal 4 3 2 2" xfId="470" xr:uid="{00000000-0005-0000-0000-00001F020000}"/>
    <cellStyle name="Normal 4 3 3" xfId="471" xr:uid="{00000000-0005-0000-0000-000020020000}"/>
    <cellStyle name="Normal 4 4" xfId="472" xr:uid="{00000000-0005-0000-0000-000021020000}"/>
    <cellStyle name="Normal 4 4 2" xfId="473" xr:uid="{00000000-0005-0000-0000-000022020000}"/>
    <cellStyle name="Normal 4 5" xfId="474" xr:uid="{00000000-0005-0000-0000-000023020000}"/>
    <cellStyle name="Normal 4 6" xfId="475" xr:uid="{00000000-0005-0000-0000-000024020000}"/>
    <cellStyle name="Normal 4 7" xfId="476" xr:uid="{00000000-0005-0000-0000-000025020000}"/>
    <cellStyle name="Normal 4 8" xfId="477" xr:uid="{00000000-0005-0000-0000-000026020000}"/>
    <cellStyle name="Normal 4 9" xfId="461" xr:uid="{00000000-0005-0000-0000-000027020000}"/>
    <cellStyle name="Normal 5" xfId="478" xr:uid="{00000000-0005-0000-0000-000028020000}"/>
    <cellStyle name="Normal 5 2" xfId="479" xr:uid="{00000000-0005-0000-0000-000029020000}"/>
    <cellStyle name="Normal 5 2 2" xfId="480" xr:uid="{00000000-0005-0000-0000-00002A020000}"/>
    <cellStyle name="Normal 5 3" xfId="481" xr:uid="{00000000-0005-0000-0000-00002B020000}"/>
    <cellStyle name="Normal 5 4" xfId="482" xr:uid="{00000000-0005-0000-0000-00002C020000}"/>
    <cellStyle name="Normal 5 4 2" xfId="483" xr:uid="{00000000-0005-0000-0000-00002D020000}"/>
    <cellStyle name="Normal 6" xfId="484" xr:uid="{00000000-0005-0000-0000-00002E020000}"/>
    <cellStyle name="Normal 6 2" xfId="485" xr:uid="{00000000-0005-0000-0000-00002F020000}"/>
    <cellStyle name="Normal 6 2 2" xfId="486" xr:uid="{00000000-0005-0000-0000-000030020000}"/>
    <cellStyle name="Normal 6 3" xfId="487" xr:uid="{00000000-0005-0000-0000-000031020000}"/>
    <cellStyle name="Normal 6 4" xfId="488" xr:uid="{00000000-0005-0000-0000-000032020000}"/>
    <cellStyle name="Normal 7" xfId="489" xr:uid="{00000000-0005-0000-0000-000033020000}"/>
    <cellStyle name="Normal 7 2" xfId="490" xr:uid="{00000000-0005-0000-0000-000034020000}"/>
    <cellStyle name="Normal 7 2 2" xfId="491" xr:uid="{00000000-0005-0000-0000-000035020000}"/>
    <cellStyle name="Normal 7 3" xfId="492" xr:uid="{00000000-0005-0000-0000-000036020000}"/>
    <cellStyle name="Normal 7 3 2" xfId="493" xr:uid="{00000000-0005-0000-0000-000037020000}"/>
    <cellStyle name="Normal 8" xfId="494" xr:uid="{00000000-0005-0000-0000-000038020000}"/>
    <cellStyle name="Normal 8 2" xfId="495" xr:uid="{00000000-0005-0000-0000-000039020000}"/>
    <cellStyle name="Normal 8 2 2" xfId="496" xr:uid="{00000000-0005-0000-0000-00003A020000}"/>
    <cellStyle name="Normal 8 3" xfId="497" xr:uid="{00000000-0005-0000-0000-00003B020000}"/>
    <cellStyle name="Normal 8 3 2" xfId="498" xr:uid="{00000000-0005-0000-0000-00003C020000}"/>
    <cellStyle name="Normal 9" xfId="81" xr:uid="{00000000-0005-0000-0000-00003D020000}"/>
    <cellStyle name="Normal 9 2" xfId="500" xr:uid="{00000000-0005-0000-0000-00003E020000}"/>
    <cellStyle name="Normal 9 2 2" xfId="501" xr:uid="{00000000-0005-0000-0000-00003F020000}"/>
    <cellStyle name="Normal 9 3" xfId="499" xr:uid="{00000000-0005-0000-0000-000040020000}"/>
    <cellStyle name="Normal GHG Numbers (0.00)" xfId="502" xr:uid="{00000000-0005-0000-0000-000041020000}"/>
    <cellStyle name="Normal GHG Textfiels Bold" xfId="503" xr:uid="{00000000-0005-0000-0000-000042020000}"/>
    <cellStyle name="Normal GHG-Shade" xfId="504" xr:uid="{00000000-0005-0000-0000-000043020000}"/>
    <cellStyle name="Note 2" xfId="505" xr:uid="{00000000-0005-0000-0000-000044020000}"/>
    <cellStyle name="Note 2 2" xfId="506" xr:uid="{00000000-0005-0000-0000-000045020000}"/>
    <cellStyle name="Note 2 2 2" xfId="669" xr:uid="{00000000-0005-0000-0000-000046020000}"/>
    <cellStyle name="Note 3" xfId="507" xr:uid="{00000000-0005-0000-0000-000047020000}"/>
    <cellStyle name="Note 3 2" xfId="508" xr:uid="{00000000-0005-0000-0000-000048020000}"/>
    <cellStyle name="Note 3 3" xfId="646" xr:uid="{00000000-0005-0000-0000-000049020000}"/>
    <cellStyle name="Note 4" xfId="509" xr:uid="{00000000-0005-0000-0000-00004A020000}"/>
    <cellStyle name="Notitie" xfId="34" builtinId="10" customBuiltin="1"/>
    <cellStyle name="Notiz 2" xfId="510" xr:uid="{00000000-0005-0000-0000-00004C020000}"/>
    <cellStyle name="Notiz 2 2" xfId="647" xr:uid="{00000000-0005-0000-0000-00004D020000}"/>
    <cellStyle name="NumberCellStyle" xfId="511" xr:uid="{00000000-0005-0000-0000-00004E020000}"/>
    <cellStyle name="ohneP" xfId="512" xr:uid="{00000000-0005-0000-0000-00004F020000}"/>
    <cellStyle name="Ongeldig" xfId="26" builtinId="27" customBuiltin="1"/>
    <cellStyle name="Output 2" xfId="513" xr:uid="{00000000-0005-0000-0000-000051020000}"/>
    <cellStyle name="Output 2 2" xfId="645" xr:uid="{00000000-0005-0000-0000-000052020000}"/>
    <cellStyle name="Percent 2" xfId="514" xr:uid="{00000000-0005-0000-0000-000053020000}"/>
    <cellStyle name="Percent 2 2" xfId="515" xr:uid="{00000000-0005-0000-0000-000054020000}"/>
    <cellStyle name="Percent 2 2 2" xfId="516" xr:uid="{00000000-0005-0000-0000-000055020000}"/>
    <cellStyle name="Percent 2 3" xfId="517" xr:uid="{00000000-0005-0000-0000-000056020000}"/>
    <cellStyle name="Percent 3" xfId="518" xr:uid="{00000000-0005-0000-0000-000057020000}"/>
    <cellStyle name="Percent 3 2" xfId="519" xr:uid="{00000000-0005-0000-0000-000058020000}"/>
    <cellStyle name="Percent 3 3" xfId="520" xr:uid="{00000000-0005-0000-0000-000059020000}"/>
    <cellStyle name="Percent 4" xfId="521" xr:uid="{00000000-0005-0000-0000-00005A020000}"/>
    <cellStyle name="Pourcentage 2" xfId="85" xr:uid="{00000000-0005-0000-0000-00005B020000}"/>
    <cellStyle name="Pourcentage 2 2" xfId="523" xr:uid="{00000000-0005-0000-0000-00005C020000}"/>
    <cellStyle name="Pourcentage 3" xfId="524" xr:uid="{00000000-0005-0000-0000-00005D020000}"/>
    <cellStyle name="Pourcentage 4" xfId="522" xr:uid="{00000000-0005-0000-0000-00005E020000}"/>
    <cellStyle name="Procent" xfId="19" builtinId="5"/>
    <cellStyle name="Procent 2" xfId="525" xr:uid="{00000000-0005-0000-0000-000060020000}"/>
    <cellStyle name="Procent 2 2" xfId="526" xr:uid="{00000000-0005-0000-0000-000061020000}"/>
    <cellStyle name="Procent 3" xfId="527" xr:uid="{00000000-0005-0000-0000-000062020000}"/>
    <cellStyle name="Prozent 2" xfId="528" xr:uid="{00000000-0005-0000-0000-000063020000}"/>
    <cellStyle name="Publication_style" xfId="529" xr:uid="{00000000-0005-0000-0000-000064020000}"/>
    <cellStyle name="Refdb standard" xfId="530" xr:uid="{00000000-0005-0000-0000-000065020000}"/>
    <cellStyle name="Reference" xfId="531" xr:uid="{00000000-0005-0000-0000-000066020000}"/>
    <cellStyle name="Row heading" xfId="532" xr:uid="{00000000-0005-0000-0000-000067020000}"/>
    <cellStyle name="Satisfaisant 2" xfId="534" xr:uid="{00000000-0005-0000-0000-000068020000}"/>
    <cellStyle name="Satisfaisant 3" xfId="533" xr:uid="{00000000-0005-0000-0000-000069020000}"/>
    <cellStyle name="Schlecht 2" xfId="535" xr:uid="{00000000-0005-0000-0000-00006A020000}"/>
    <cellStyle name="Shade" xfId="536" xr:uid="{00000000-0005-0000-0000-00006B020000}"/>
    <cellStyle name="Sortie 2" xfId="538" xr:uid="{00000000-0005-0000-0000-00006C020000}"/>
    <cellStyle name="Sortie 3" xfId="537" xr:uid="{00000000-0005-0000-0000-00006D020000}"/>
    <cellStyle name="Source" xfId="539" xr:uid="{00000000-0005-0000-0000-00006E020000}"/>
    <cellStyle name="Source Hed" xfId="540" xr:uid="{00000000-0005-0000-0000-00006F020000}"/>
    <cellStyle name="Source Letter" xfId="541" xr:uid="{00000000-0005-0000-0000-000070020000}"/>
    <cellStyle name="Source Superscript" xfId="542" xr:uid="{00000000-0005-0000-0000-000071020000}"/>
    <cellStyle name="Source Superscript 2" xfId="543" xr:uid="{00000000-0005-0000-0000-000072020000}"/>
    <cellStyle name="Source Text" xfId="544" xr:uid="{00000000-0005-0000-0000-000073020000}"/>
    <cellStyle name="Source Text 2" xfId="545" xr:uid="{00000000-0005-0000-0000-000074020000}"/>
    <cellStyle name="Standaard" xfId="0" builtinId="0"/>
    <cellStyle name="Standaard2" xfId="546" xr:uid="{00000000-0005-0000-0000-000076020000}"/>
    <cellStyle name="Standard 2" xfId="547" xr:uid="{00000000-0005-0000-0000-000077020000}"/>
    <cellStyle name="Standard 2 2" xfId="548" xr:uid="{00000000-0005-0000-0000-000078020000}"/>
    <cellStyle name="Standard 2 3" xfId="549" xr:uid="{00000000-0005-0000-0000-000079020000}"/>
    <cellStyle name="Standard 3" xfId="550" xr:uid="{00000000-0005-0000-0000-00007A020000}"/>
    <cellStyle name="Standard 4" xfId="551" xr:uid="{00000000-0005-0000-0000-00007B020000}"/>
    <cellStyle name="Standard 5" xfId="552" xr:uid="{00000000-0005-0000-0000-00007C020000}"/>
    <cellStyle name="Standard 6" xfId="553" xr:uid="{00000000-0005-0000-0000-00007D020000}"/>
    <cellStyle name="Standard 7" xfId="554" xr:uid="{00000000-0005-0000-0000-00007E020000}"/>
    <cellStyle name="Standard_E00seit45" xfId="555" xr:uid="{00000000-0005-0000-0000-00007F020000}"/>
    <cellStyle name="State" xfId="556" xr:uid="{00000000-0005-0000-0000-000080020000}"/>
    <cellStyle name="Style 1" xfId="557" xr:uid="{00000000-0005-0000-0000-000081020000}"/>
    <cellStyle name="Superscript" xfId="558" xr:uid="{00000000-0005-0000-0000-000082020000}"/>
    <cellStyle name="Superscript 2" xfId="559" xr:uid="{00000000-0005-0000-0000-000083020000}"/>
    <cellStyle name="Superscript 2 2" xfId="664" xr:uid="{00000000-0005-0000-0000-000084020000}"/>
    <cellStyle name="Superscript 2 3" xfId="712" xr:uid="{00000000-0005-0000-0000-000085020000}"/>
    <cellStyle name="Superscript 2 4" xfId="668" xr:uid="{00000000-0005-0000-0000-000086020000}"/>
    <cellStyle name="Superscript 3" xfId="663" xr:uid="{00000000-0005-0000-0000-000087020000}"/>
    <cellStyle name="Superscript 4" xfId="713" xr:uid="{00000000-0005-0000-0000-000088020000}"/>
    <cellStyle name="Superscript 5" xfId="651" xr:uid="{00000000-0005-0000-0000-000089020000}"/>
    <cellStyle name="Table Data" xfId="560" xr:uid="{00000000-0005-0000-0000-00008A020000}"/>
    <cellStyle name="Table Head Top" xfId="561" xr:uid="{00000000-0005-0000-0000-00008B020000}"/>
    <cellStyle name="Table Hed Side" xfId="562" xr:uid="{00000000-0005-0000-0000-00008C020000}"/>
    <cellStyle name="Table Title" xfId="563" xr:uid="{00000000-0005-0000-0000-00008D020000}"/>
    <cellStyle name="tableau | cellule | normal | decimal 1" xfId="564" xr:uid="{00000000-0005-0000-0000-00008E020000}"/>
    <cellStyle name="tableau | cellule | normal | decimal 1 2" xfId="666" xr:uid="{00000000-0005-0000-0000-00008F020000}"/>
    <cellStyle name="tableau | cellule | normal | pourcentage | decimal 1" xfId="565" xr:uid="{00000000-0005-0000-0000-000090020000}"/>
    <cellStyle name="tableau | cellule | normal | pourcentage | decimal 1 2" xfId="667" xr:uid="{00000000-0005-0000-0000-000091020000}"/>
    <cellStyle name="tableau | cellule | total | decimal 1" xfId="566" xr:uid="{00000000-0005-0000-0000-000092020000}"/>
    <cellStyle name="tableau | cellule | total | decimal 1 2" xfId="659" xr:uid="{00000000-0005-0000-0000-000093020000}"/>
    <cellStyle name="tableau | coin superieur gauche" xfId="567" xr:uid="{00000000-0005-0000-0000-000094020000}"/>
    <cellStyle name="tableau | coin superieur gauche 2" xfId="660" xr:uid="{00000000-0005-0000-0000-000095020000}"/>
    <cellStyle name="tableau | entete-colonne | series" xfId="568" xr:uid="{00000000-0005-0000-0000-000096020000}"/>
    <cellStyle name="tableau | entete-ligne | normal" xfId="569" xr:uid="{00000000-0005-0000-0000-000097020000}"/>
    <cellStyle name="tableau | entete-ligne | normal 2" xfId="665" xr:uid="{00000000-0005-0000-0000-000098020000}"/>
    <cellStyle name="tableau | entete-ligne | total" xfId="570" xr:uid="{00000000-0005-0000-0000-000099020000}"/>
    <cellStyle name="tableau | ligne-titre | niveau1" xfId="571" xr:uid="{00000000-0005-0000-0000-00009A020000}"/>
    <cellStyle name="tableau | ligne-titre | niveau2" xfId="572" xr:uid="{00000000-0005-0000-0000-00009B020000}"/>
    <cellStyle name="Texte explicatif 2" xfId="574" xr:uid="{00000000-0005-0000-0000-00009C020000}"/>
    <cellStyle name="Texte explicatif 3" xfId="573" xr:uid="{00000000-0005-0000-0000-00009D020000}"/>
    <cellStyle name="Titel" xfId="20" builtinId="15" customBuiltin="1"/>
    <cellStyle name="Title 2" xfId="575" xr:uid="{00000000-0005-0000-0000-00009F020000}"/>
    <cellStyle name="Title Text" xfId="576" xr:uid="{00000000-0005-0000-0000-0000A0020000}"/>
    <cellStyle name="Title Text 1" xfId="577" xr:uid="{00000000-0005-0000-0000-0000A1020000}"/>
    <cellStyle name="Title Text 2" xfId="578" xr:uid="{00000000-0005-0000-0000-0000A2020000}"/>
    <cellStyle name="Title-1" xfId="579" xr:uid="{00000000-0005-0000-0000-0000A3020000}"/>
    <cellStyle name="Title-2" xfId="580" xr:uid="{00000000-0005-0000-0000-0000A4020000}"/>
    <cellStyle name="Title-3" xfId="581" xr:uid="{00000000-0005-0000-0000-0000A5020000}"/>
    <cellStyle name="Titre 2" xfId="583" xr:uid="{00000000-0005-0000-0000-0000A6020000}"/>
    <cellStyle name="Titre 3" xfId="582" xr:uid="{00000000-0005-0000-0000-0000A7020000}"/>
    <cellStyle name="Titre ligne" xfId="584" xr:uid="{00000000-0005-0000-0000-0000A8020000}"/>
    <cellStyle name="Titre 1 2" xfId="586" xr:uid="{00000000-0005-0000-0000-0000A9020000}"/>
    <cellStyle name="Titre 1 3" xfId="587" xr:uid="{00000000-0005-0000-0000-0000AA020000}"/>
    <cellStyle name="Titre 1 4" xfId="585" xr:uid="{00000000-0005-0000-0000-0000AB020000}"/>
    <cellStyle name="Titre 2 2" xfId="589" xr:uid="{00000000-0005-0000-0000-0000AC020000}"/>
    <cellStyle name="Titre 2 3" xfId="590" xr:uid="{00000000-0005-0000-0000-0000AD020000}"/>
    <cellStyle name="Titre 2 4" xfId="588" xr:uid="{00000000-0005-0000-0000-0000AE020000}"/>
    <cellStyle name="Titre 3 2" xfId="592" xr:uid="{00000000-0005-0000-0000-0000AF020000}"/>
    <cellStyle name="Titre 3 3" xfId="593" xr:uid="{00000000-0005-0000-0000-0000B0020000}"/>
    <cellStyle name="Titre 3 4" xfId="591" xr:uid="{00000000-0005-0000-0000-0000B1020000}"/>
    <cellStyle name="Titre 4 2" xfId="595" xr:uid="{00000000-0005-0000-0000-0000B2020000}"/>
    <cellStyle name="Titre 4 3" xfId="596" xr:uid="{00000000-0005-0000-0000-0000B3020000}"/>
    <cellStyle name="Titre 4 4" xfId="594" xr:uid="{00000000-0005-0000-0000-0000B4020000}"/>
    <cellStyle name="Totaal" xfId="36" builtinId="25" customBuiltin="1"/>
    <cellStyle name="Total 2" xfId="598" xr:uid="{00000000-0005-0000-0000-0000B6020000}"/>
    <cellStyle name="Total 2 2" xfId="714" xr:uid="{00000000-0005-0000-0000-0000B7020000}"/>
    <cellStyle name="Total 3" xfId="599" xr:uid="{00000000-0005-0000-0000-0000B8020000}"/>
    <cellStyle name="Total 3 2" xfId="662" xr:uid="{00000000-0005-0000-0000-0000B9020000}"/>
    <cellStyle name="Total 4" xfId="600" xr:uid="{00000000-0005-0000-0000-0000BA020000}"/>
    <cellStyle name="Total 5" xfId="597" xr:uid="{00000000-0005-0000-0000-0000BB020000}"/>
    <cellStyle name="Total 5 2" xfId="661" xr:uid="{00000000-0005-0000-0000-0000BC020000}"/>
    <cellStyle name="Total intermediaire" xfId="601" xr:uid="{00000000-0005-0000-0000-0000BD020000}"/>
    <cellStyle name="Überschrift 1 2" xfId="602" xr:uid="{00000000-0005-0000-0000-0000BE020000}"/>
    <cellStyle name="Überschrift 2 2" xfId="603" xr:uid="{00000000-0005-0000-0000-0000BF020000}"/>
    <cellStyle name="Überschrift 3 2" xfId="604" xr:uid="{00000000-0005-0000-0000-0000C0020000}"/>
    <cellStyle name="Überschrift 4 2" xfId="605" xr:uid="{00000000-0005-0000-0000-0000C1020000}"/>
    <cellStyle name="Überschrift 5" xfId="606" xr:uid="{00000000-0005-0000-0000-0000C2020000}"/>
    <cellStyle name="Uitvoer" xfId="29" builtinId="21" customBuiltin="1"/>
    <cellStyle name="Vérification 2" xfId="608" xr:uid="{00000000-0005-0000-0000-0000C4020000}"/>
    <cellStyle name="Vérification 3" xfId="609" xr:uid="{00000000-0005-0000-0000-0000C5020000}"/>
    <cellStyle name="Vérification 4" xfId="607" xr:uid="{00000000-0005-0000-0000-0000C6020000}"/>
    <cellStyle name="Verklarende tekst" xfId="35" builtinId="53" customBuiltin="1"/>
    <cellStyle name="Verknüpfte Zelle 2" xfId="610" xr:uid="{00000000-0005-0000-0000-0000C8020000}"/>
    <cellStyle name="Waarschuwingstekst" xfId="33" builtinId="11" customBuiltin="1"/>
    <cellStyle name="Währung 2" xfId="611" xr:uid="{00000000-0005-0000-0000-0000CA020000}"/>
    <cellStyle name="Währung 3" xfId="612" xr:uid="{00000000-0005-0000-0000-0000CB020000}"/>
    <cellStyle name="Warnender Text 2" xfId="613" xr:uid="{00000000-0005-0000-0000-0000CC020000}"/>
    <cellStyle name="Warning Text 2" xfId="614" xr:uid="{00000000-0005-0000-0000-0000CD020000}"/>
    <cellStyle name="Wrap" xfId="615" xr:uid="{00000000-0005-0000-0000-0000CE020000}"/>
    <cellStyle name="Wrap 2" xfId="616" xr:uid="{00000000-0005-0000-0000-0000CF020000}"/>
    <cellStyle name="Wrap 2 2" xfId="655" xr:uid="{00000000-0005-0000-0000-0000D0020000}"/>
    <cellStyle name="Wrap 2 3" xfId="726" xr:uid="{00000000-0005-0000-0000-0000D1020000}"/>
    <cellStyle name="Wrap 2 4" xfId="728" xr:uid="{00000000-0005-0000-0000-0000D2020000}"/>
    <cellStyle name="Wrap 3" xfId="658" xr:uid="{00000000-0005-0000-0000-0000D3020000}"/>
    <cellStyle name="Wrap 4" xfId="725" xr:uid="{00000000-0005-0000-0000-0000D4020000}"/>
    <cellStyle name="Wrap 5" xfId="727" xr:uid="{00000000-0005-0000-0000-0000D5020000}"/>
    <cellStyle name="Wrap Bold" xfId="617" xr:uid="{00000000-0005-0000-0000-0000D6020000}"/>
    <cellStyle name="Wrap Title" xfId="618" xr:uid="{00000000-0005-0000-0000-0000D7020000}"/>
    <cellStyle name="Wrap_NTS99-~11" xfId="619" xr:uid="{00000000-0005-0000-0000-0000D8020000}"/>
    <cellStyle name="Year" xfId="82" xr:uid="{00000000-0005-0000-0000-0000D9020000}"/>
    <cellStyle name="Zelle überprüfen 2" xfId="620" xr:uid="{00000000-0005-0000-0000-0000DA020000}"/>
    <cellStyle name="Βασικό_Φύλλο1" xfId="621" xr:uid="{00000000-0005-0000-0000-0000DB020000}"/>
    <cellStyle name="Обычный_2++_CRFReport-template" xfId="62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2" tint="-0.249977111117893"/>
  </sheetPr>
  <dimension ref="A1:L261"/>
  <sheetViews>
    <sheetView showGridLines="0" tabSelected="1" view="pageBreakPreview" topLeftCell="A216" zoomScaleNormal="25" zoomScaleSheetLayoutView="100" zoomScalePageLayoutView="75" workbookViewId="0">
      <selection activeCell="C238" sqref="C238"/>
    </sheetView>
  </sheetViews>
  <sheetFormatPr defaultColWidth="9.140625" defaultRowHeight="15"/>
  <cols>
    <col min="1" max="1" width="24.42578125" style="5" customWidth="1"/>
    <col min="2" max="2" width="28.28515625" style="5" customWidth="1"/>
    <col min="3" max="3" width="47.28515625" style="5" bestFit="1" customWidth="1"/>
    <col min="4" max="4" width="60.5703125" style="5" customWidth="1"/>
    <col min="5" max="5" width="69.5703125" style="5" customWidth="1"/>
    <col min="6" max="6" width="45.7109375" style="5" customWidth="1"/>
    <col min="7" max="7" width="30.42578125" style="5" customWidth="1"/>
    <col min="8" max="8" width="27.42578125" style="5" customWidth="1"/>
    <col min="9" max="9" width="23.28515625" style="5" customWidth="1"/>
    <col min="10" max="10" width="45.7109375" style="5" customWidth="1"/>
    <col min="11" max="11" width="21.7109375" style="5" customWidth="1"/>
    <col min="12" max="12" width="9.140625" style="5"/>
    <col min="13" max="13" width="15.140625" style="5" customWidth="1"/>
    <col min="14" max="14" width="20.140625" style="5" customWidth="1"/>
    <col min="15" max="15" width="46.140625" style="5" customWidth="1"/>
    <col min="16" max="16" width="15.28515625" style="5" customWidth="1"/>
    <col min="17" max="17" width="33.140625" style="5" customWidth="1"/>
    <col min="18" max="18" width="24.42578125" style="5" bestFit="1" customWidth="1"/>
    <col min="19" max="19" width="95.7109375" style="5" customWidth="1"/>
    <col min="20" max="16384" width="9.140625" style="5"/>
  </cols>
  <sheetData>
    <row r="1" spans="1:11" ht="61.5">
      <c r="A1" s="289" t="s">
        <v>112</v>
      </c>
      <c r="B1" s="289"/>
      <c r="C1" s="289"/>
      <c r="D1" s="289"/>
      <c r="E1" s="289"/>
      <c r="F1" s="289"/>
      <c r="G1" s="289"/>
      <c r="H1" s="289"/>
      <c r="I1" s="289"/>
      <c r="J1" s="289"/>
      <c r="K1" s="289"/>
    </row>
    <row r="2" spans="1:11" ht="36.75" customHeight="1">
      <c r="A2" s="65"/>
      <c r="B2" s="65"/>
      <c r="C2" s="65"/>
      <c r="D2" s="65"/>
      <c r="E2" s="65"/>
      <c r="F2" s="65"/>
      <c r="G2" s="65"/>
      <c r="H2" s="65"/>
      <c r="I2" s="65"/>
      <c r="J2" s="65"/>
      <c r="K2" s="65"/>
    </row>
    <row r="3" spans="1:11" s="76" customFormat="1" ht="51" customHeight="1">
      <c r="A3" s="292" t="s">
        <v>260</v>
      </c>
      <c r="B3" s="292"/>
      <c r="C3" s="292"/>
      <c r="D3" s="292"/>
      <c r="E3" s="292"/>
      <c r="F3" s="292"/>
      <c r="G3" s="292"/>
      <c r="H3" s="292"/>
      <c r="I3" s="292"/>
      <c r="J3" s="292"/>
      <c r="K3" s="292"/>
    </row>
    <row r="4" spans="1:11" ht="18" customHeight="1"/>
    <row r="5" spans="1:11" ht="39" customHeight="1">
      <c r="A5" s="69" t="s">
        <v>86</v>
      </c>
      <c r="B5" s="270">
        <v>2018</v>
      </c>
      <c r="C5" s="270"/>
    </row>
    <row r="6" spans="1:11" ht="39" customHeight="1">
      <c r="A6" s="69" t="s">
        <v>87</v>
      </c>
      <c r="B6" s="270">
        <v>2016</v>
      </c>
      <c r="C6" s="270"/>
    </row>
    <row r="7" spans="1:11" ht="36.75" customHeight="1">
      <c r="A7" s="69" t="s">
        <v>88</v>
      </c>
      <c r="B7" s="253" t="s">
        <v>328</v>
      </c>
      <c r="C7" s="253"/>
    </row>
    <row r="10" spans="1:11" ht="23.25">
      <c r="A10" s="280" t="s">
        <v>136</v>
      </c>
      <c r="B10" s="280"/>
      <c r="C10" s="280"/>
      <c r="D10" s="280"/>
      <c r="E10" s="280"/>
      <c r="F10" s="280"/>
      <c r="G10" s="280"/>
      <c r="H10" s="280"/>
      <c r="I10" s="280"/>
      <c r="J10" s="280"/>
      <c r="K10" s="280"/>
    </row>
    <row r="11" spans="1:11" s="7" customFormat="1" ht="71.25" customHeight="1">
      <c r="A11" s="31" t="s">
        <v>84</v>
      </c>
      <c r="B11" s="31" t="s">
        <v>85</v>
      </c>
      <c r="C11" s="70" t="s">
        <v>0</v>
      </c>
      <c r="D11" s="31" t="s">
        <v>207</v>
      </c>
      <c r="E11" s="31" t="s">
        <v>208</v>
      </c>
      <c r="F11" s="31" t="s">
        <v>209</v>
      </c>
      <c r="G11" s="31" t="s">
        <v>210</v>
      </c>
      <c r="H11" s="31" t="s">
        <v>1</v>
      </c>
      <c r="I11" s="31" t="s">
        <v>2</v>
      </c>
      <c r="J11" s="31" t="s">
        <v>261</v>
      </c>
      <c r="K11" s="31" t="s">
        <v>218</v>
      </c>
    </row>
    <row r="12" spans="1:11" ht="30" customHeight="1">
      <c r="A12" s="69" t="s">
        <v>135</v>
      </c>
      <c r="B12" s="87">
        <v>49</v>
      </c>
      <c r="C12" s="51" t="s">
        <v>3</v>
      </c>
      <c r="D12" s="55" t="s">
        <v>8</v>
      </c>
      <c r="E12" s="10" t="s">
        <v>4</v>
      </c>
      <c r="F12" s="15" t="s">
        <v>5</v>
      </c>
      <c r="G12" s="19" t="s">
        <v>6</v>
      </c>
      <c r="H12" s="25" t="s">
        <v>7</v>
      </c>
      <c r="I12" s="59"/>
      <c r="J12" s="33"/>
      <c r="K12" s="41"/>
    </row>
    <row r="13" spans="1:11" ht="30" customHeight="1">
      <c r="A13" s="69" t="s">
        <v>137</v>
      </c>
      <c r="B13" s="87">
        <v>36333</v>
      </c>
      <c r="C13" s="51" t="s">
        <v>9</v>
      </c>
      <c r="D13" s="55" t="s">
        <v>14</v>
      </c>
      <c r="E13" s="10" t="s">
        <v>10</v>
      </c>
      <c r="F13" s="15" t="s">
        <v>11</v>
      </c>
      <c r="G13" s="19" t="s">
        <v>12</v>
      </c>
      <c r="H13" s="25" t="s">
        <v>13</v>
      </c>
      <c r="I13" s="59" t="s">
        <v>15</v>
      </c>
      <c r="J13" s="33"/>
      <c r="K13" s="41"/>
    </row>
    <row r="14" spans="1:11" ht="30" customHeight="1">
      <c r="A14" s="69" t="s">
        <v>138</v>
      </c>
      <c r="B14" s="87">
        <v>12209</v>
      </c>
      <c r="C14" s="51" t="s">
        <v>16</v>
      </c>
      <c r="D14" s="55" t="s">
        <v>14</v>
      </c>
      <c r="E14" s="10" t="s">
        <v>17</v>
      </c>
      <c r="F14" s="15" t="s">
        <v>11</v>
      </c>
      <c r="G14" s="19" t="s">
        <v>18</v>
      </c>
      <c r="H14" s="25" t="s">
        <v>13</v>
      </c>
      <c r="I14" s="59"/>
      <c r="J14" s="33"/>
      <c r="K14" s="41"/>
    </row>
    <row r="15" spans="1:11" ht="30" customHeight="1">
      <c r="A15" s="69" t="s">
        <v>139</v>
      </c>
      <c r="B15" s="87">
        <v>10514</v>
      </c>
      <c r="C15" s="51" t="s">
        <v>19</v>
      </c>
      <c r="D15" s="55" t="s">
        <v>14</v>
      </c>
      <c r="E15" s="10" t="s">
        <v>20</v>
      </c>
      <c r="F15" s="15" t="s">
        <v>11</v>
      </c>
      <c r="G15" s="19" t="s">
        <v>21</v>
      </c>
      <c r="H15" s="25" t="s">
        <v>13</v>
      </c>
      <c r="I15" s="59"/>
      <c r="J15" s="33"/>
      <c r="K15" s="41"/>
    </row>
    <row r="16" spans="1:11" ht="30" customHeight="1">
      <c r="A16" s="69" t="s">
        <v>140</v>
      </c>
      <c r="B16" s="88">
        <v>36</v>
      </c>
      <c r="C16" s="52" t="s">
        <v>81</v>
      </c>
      <c r="D16" s="55" t="s">
        <v>14</v>
      </c>
      <c r="E16" s="10" t="s">
        <v>22</v>
      </c>
      <c r="F16" s="15" t="s">
        <v>11</v>
      </c>
      <c r="G16" s="19" t="s">
        <v>23</v>
      </c>
      <c r="H16" s="25" t="s">
        <v>13</v>
      </c>
      <c r="I16" s="59" t="s">
        <v>132</v>
      </c>
      <c r="J16" s="33"/>
      <c r="K16" s="42"/>
    </row>
    <row r="17" spans="1:11" ht="30" customHeight="1">
      <c r="A17" s="69" t="s">
        <v>141</v>
      </c>
      <c r="B17" s="87">
        <v>8135</v>
      </c>
      <c r="C17" s="51" t="s">
        <v>24</v>
      </c>
      <c r="D17" s="55" t="s">
        <v>14</v>
      </c>
      <c r="E17" s="10" t="s">
        <v>25</v>
      </c>
      <c r="F17" s="15" t="s">
        <v>11</v>
      </c>
      <c r="G17" s="19" t="s">
        <v>26</v>
      </c>
      <c r="H17" s="25" t="s">
        <v>13</v>
      </c>
      <c r="I17" s="59"/>
      <c r="J17" s="33"/>
      <c r="K17" s="41"/>
    </row>
    <row r="18" spans="1:11" ht="30" customHeight="1">
      <c r="A18" s="69" t="s">
        <v>142</v>
      </c>
      <c r="B18" s="87">
        <v>4656</v>
      </c>
      <c r="C18" s="51" t="s">
        <v>27</v>
      </c>
      <c r="D18" s="55" t="s">
        <v>14</v>
      </c>
      <c r="E18" s="10" t="s">
        <v>28</v>
      </c>
      <c r="F18" s="15" t="s">
        <v>11</v>
      </c>
      <c r="G18" s="19" t="s">
        <v>29</v>
      </c>
      <c r="H18" s="25" t="s">
        <v>13</v>
      </c>
      <c r="I18" s="59"/>
      <c r="J18" s="33"/>
      <c r="K18" s="41"/>
    </row>
    <row r="19" spans="1:11" ht="30" customHeight="1">
      <c r="A19" s="69" t="s">
        <v>143</v>
      </c>
      <c r="B19" s="88">
        <v>773</v>
      </c>
      <c r="C19" s="52" t="s">
        <v>92</v>
      </c>
      <c r="D19" s="55" t="s">
        <v>14</v>
      </c>
      <c r="E19" s="10" t="s">
        <v>113</v>
      </c>
      <c r="F19" s="15" t="s">
        <v>11</v>
      </c>
      <c r="G19" s="19" t="s">
        <v>114</v>
      </c>
      <c r="H19" s="25" t="s">
        <v>13</v>
      </c>
      <c r="I19" s="59" t="s">
        <v>93</v>
      </c>
      <c r="J19" s="33"/>
      <c r="K19" s="42"/>
    </row>
    <row r="20" spans="1:11" ht="30" customHeight="1">
      <c r="A20" s="69" t="s">
        <v>144</v>
      </c>
      <c r="B20" s="88">
        <v>13610</v>
      </c>
      <c r="C20" s="52" t="s">
        <v>123</v>
      </c>
      <c r="D20" s="55" t="s">
        <v>14</v>
      </c>
      <c r="E20" s="10" t="s">
        <v>124</v>
      </c>
      <c r="F20" s="15" t="s">
        <v>11</v>
      </c>
      <c r="G20" s="19" t="s">
        <v>125</v>
      </c>
      <c r="H20" s="25" t="s">
        <v>13</v>
      </c>
      <c r="I20" s="59" t="s">
        <v>93</v>
      </c>
      <c r="J20" s="33"/>
      <c r="K20" s="42"/>
    </row>
    <row r="21" spans="1:11" ht="64.5" customHeight="1">
      <c r="A21" s="69" t="s">
        <v>145</v>
      </c>
      <c r="B21" s="87">
        <v>80048</v>
      </c>
      <c r="C21" s="51" t="s">
        <v>30</v>
      </c>
      <c r="D21" s="55" t="s">
        <v>35</v>
      </c>
      <c r="E21" s="10" t="s">
        <v>31</v>
      </c>
      <c r="F21" s="15" t="s">
        <v>32</v>
      </c>
      <c r="G21" s="19" t="s">
        <v>33</v>
      </c>
      <c r="H21" s="25" t="s">
        <v>34</v>
      </c>
      <c r="I21" s="59"/>
      <c r="J21" s="33"/>
      <c r="K21" s="41"/>
    </row>
    <row r="22" spans="1:11" ht="127.5" customHeight="1">
      <c r="A22" s="69" t="s">
        <v>146</v>
      </c>
      <c r="B22" s="87">
        <v>237707</v>
      </c>
      <c r="C22" s="51" t="s">
        <v>36</v>
      </c>
      <c r="D22" s="55" t="s">
        <v>35</v>
      </c>
      <c r="E22" s="10" t="s">
        <v>37</v>
      </c>
      <c r="F22" s="15" t="s">
        <v>32</v>
      </c>
      <c r="G22" s="19" t="s">
        <v>38</v>
      </c>
      <c r="H22" s="25" t="s">
        <v>34</v>
      </c>
      <c r="I22" s="59"/>
      <c r="J22" s="33"/>
      <c r="K22" s="41"/>
    </row>
    <row r="23" spans="1:11" ht="88.15" customHeight="1">
      <c r="A23" s="69" t="s">
        <v>147</v>
      </c>
      <c r="B23" s="87">
        <v>235172</v>
      </c>
      <c r="C23" s="51" t="s">
        <v>39</v>
      </c>
      <c r="D23" s="55" t="s">
        <v>42</v>
      </c>
      <c r="E23" s="10" t="s">
        <v>40</v>
      </c>
      <c r="F23" s="15" t="s">
        <v>41</v>
      </c>
      <c r="G23" s="47" t="s">
        <v>122</v>
      </c>
      <c r="H23" s="25" t="s">
        <v>214</v>
      </c>
      <c r="I23" s="59" t="s">
        <v>215</v>
      </c>
      <c r="J23" s="33"/>
      <c r="K23" s="41"/>
    </row>
    <row r="24" spans="1:11" ht="62.25" customHeight="1">
      <c r="A24" s="69" t="s">
        <v>148</v>
      </c>
      <c r="B24" s="87">
        <v>356445</v>
      </c>
      <c r="C24" s="51" t="s">
        <v>43</v>
      </c>
      <c r="D24" s="55" t="s">
        <v>35</v>
      </c>
      <c r="E24" s="10" t="s">
        <v>44</v>
      </c>
      <c r="F24" s="15" t="s">
        <v>45</v>
      </c>
      <c r="G24" s="19" t="s">
        <v>46</v>
      </c>
      <c r="H24" s="25" t="s">
        <v>7</v>
      </c>
      <c r="I24" s="59"/>
      <c r="J24" s="33"/>
      <c r="K24" s="41"/>
    </row>
    <row r="25" spans="1:11" ht="312" customHeight="1">
      <c r="A25" s="69" t="s">
        <v>149</v>
      </c>
      <c r="B25" s="87">
        <v>6493</v>
      </c>
      <c r="C25" s="51" t="s">
        <v>129</v>
      </c>
      <c r="D25" s="55" t="s">
        <v>14</v>
      </c>
      <c r="E25" s="10" t="s">
        <v>47</v>
      </c>
      <c r="F25" s="15" t="s">
        <v>48</v>
      </c>
      <c r="G25" s="19" t="s">
        <v>49</v>
      </c>
      <c r="H25" s="25" t="s">
        <v>50</v>
      </c>
      <c r="I25" s="59"/>
      <c r="J25" s="33"/>
      <c r="K25" s="41"/>
    </row>
    <row r="26" spans="1:11" ht="151.9" customHeight="1">
      <c r="A26" s="69" t="s">
        <v>150</v>
      </c>
      <c r="B26" s="87">
        <v>1314</v>
      </c>
      <c r="C26" s="51" t="s">
        <v>128</v>
      </c>
      <c r="D26" s="55" t="s">
        <v>14</v>
      </c>
      <c r="E26" s="10" t="s">
        <v>51</v>
      </c>
      <c r="F26" s="15" t="s">
        <v>48</v>
      </c>
      <c r="G26" s="19" t="s">
        <v>52</v>
      </c>
      <c r="H26" s="25" t="s">
        <v>50</v>
      </c>
      <c r="I26" s="59"/>
      <c r="J26" s="33"/>
      <c r="K26" s="41"/>
    </row>
    <row r="27" spans="1:11" ht="409.15" customHeight="1">
      <c r="A27" s="69" t="s">
        <v>151</v>
      </c>
      <c r="B27" s="87">
        <v>892</v>
      </c>
      <c r="C27" s="51" t="s">
        <v>130</v>
      </c>
      <c r="D27" s="55" t="s">
        <v>14</v>
      </c>
      <c r="E27" s="10" t="s">
        <v>53</v>
      </c>
      <c r="F27" s="15" t="s">
        <v>54</v>
      </c>
      <c r="G27" s="19" t="s">
        <v>55</v>
      </c>
      <c r="H27" s="25" t="s">
        <v>56</v>
      </c>
      <c r="I27" s="59"/>
      <c r="J27" s="33"/>
      <c r="K27" s="41"/>
    </row>
    <row r="28" spans="1:11" ht="33.4" customHeight="1">
      <c r="A28" s="69" t="s">
        <v>152</v>
      </c>
      <c r="B28" s="88"/>
      <c r="C28" s="52" t="s">
        <v>57</v>
      </c>
      <c r="D28" s="55" t="s">
        <v>14</v>
      </c>
      <c r="E28" s="1" t="s">
        <v>198</v>
      </c>
      <c r="F28" s="16"/>
      <c r="G28" s="20"/>
      <c r="H28" s="26"/>
      <c r="I28" s="59" t="s">
        <v>132</v>
      </c>
      <c r="J28" s="34"/>
      <c r="K28" s="42"/>
    </row>
    <row r="29" spans="1:11" ht="238.15" customHeight="1">
      <c r="A29" s="69" t="s">
        <v>153</v>
      </c>
      <c r="B29" s="87">
        <v>891</v>
      </c>
      <c r="C29" s="51" t="s">
        <v>83</v>
      </c>
      <c r="D29" s="55" t="s">
        <v>14</v>
      </c>
      <c r="E29" s="10" t="s">
        <v>133</v>
      </c>
      <c r="F29" s="15" t="s">
        <v>54</v>
      </c>
      <c r="G29" s="19" t="s">
        <v>134</v>
      </c>
      <c r="H29" s="25" t="s">
        <v>56</v>
      </c>
      <c r="I29" s="59"/>
      <c r="J29" s="33"/>
      <c r="K29" s="41"/>
    </row>
    <row r="30" spans="1:11" ht="30" customHeight="1">
      <c r="A30" s="69" t="s">
        <v>154</v>
      </c>
      <c r="B30" s="88"/>
      <c r="C30" s="52" t="s">
        <v>58</v>
      </c>
      <c r="D30" s="55" t="s">
        <v>14</v>
      </c>
      <c r="E30" s="1" t="s">
        <v>198</v>
      </c>
      <c r="F30" s="16"/>
      <c r="G30" s="20"/>
      <c r="H30" s="26"/>
      <c r="I30" s="59" t="s">
        <v>132</v>
      </c>
      <c r="J30" s="34"/>
      <c r="K30" s="42"/>
    </row>
    <row r="31" spans="1:11" ht="45.4" customHeight="1">
      <c r="A31" s="69" t="s">
        <v>155</v>
      </c>
      <c r="B31" s="87">
        <v>17411</v>
      </c>
      <c r="C31" s="51" t="s">
        <v>131</v>
      </c>
      <c r="D31" s="55" t="s">
        <v>14</v>
      </c>
      <c r="E31" s="126" t="s">
        <v>80</v>
      </c>
      <c r="F31" s="15" t="s">
        <v>11</v>
      </c>
      <c r="G31" s="19" t="s">
        <v>59</v>
      </c>
      <c r="H31" s="25" t="s">
        <v>13</v>
      </c>
      <c r="I31" s="60"/>
      <c r="J31" s="35"/>
      <c r="K31" s="41"/>
    </row>
    <row r="32" spans="1:11" ht="25.5">
      <c r="A32" s="254" t="s">
        <v>156</v>
      </c>
      <c r="B32" s="290" t="s">
        <v>327</v>
      </c>
      <c r="C32" s="285" t="s">
        <v>196</v>
      </c>
      <c r="D32" s="55" t="s">
        <v>197</v>
      </c>
      <c r="E32" s="11" t="s">
        <v>115</v>
      </c>
      <c r="F32" s="15" t="s">
        <v>60</v>
      </c>
      <c r="G32" s="21" t="s">
        <v>63</v>
      </c>
      <c r="H32" s="19" t="s">
        <v>7</v>
      </c>
      <c r="I32" s="60"/>
      <c r="J32" s="35"/>
      <c r="K32" s="282"/>
    </row>
    <row r="33" spans="1:11" ht="38.25">
      <c r="A33" s="293"/>
      <c r="B33" s="291"/>
      <c r="C33" s="286"/>
      <c r="D33" s="56" t="s">
        <v>197</v>
      </c>
      <c r="E33" s="12" t="s">
        <v>116</v>
      </c>
      <c r="F33" s="17" t="s">
        <v>61</v>
      </c>
      <c r="G33" s="22" t="s">
        <v>63</v>
      </c>
      <c r="H33" s="27" t="s">
        <v>7</v>
      </c>
      <c r="I33" s="61"/>
      <c r="J33" s="36"/>
      <c r="K33" s="283"/>
    </row>
    <row r="34" spans="1:11" ht="19.899999999999999" customHeight="1">
      <c r="A34" s="69" t="s">
        <v>157</v>
      </c>
      <c r="B34" s="89" t="s">
        <v>330</v>
      </c>
      <c r="C34" s="52" t="s">
        <v>204</v>
      </c>
      <c r="D34" s="55" t="s">
        <v>197</v>
      </c>
      <c r="E34" s="12" t="s">
        <v>198</v>
      </c>
      <c r="F34" s="17"/>
      <c r="G34" s="22"/>
      <c r="H34" s="27"/>
      <c r="I34" s="61"/>
      <c r="J34" s="38"/>
      <c r="K34" s="41"/>
    </row>
    <row r="35" spans="1:11" ht="19.899999999999999" customHeight="1">
      <c r="A35" s="69" t="s">
        <v>158</v>
      </c>
      <c r="B35" s="89" t="s">
        <v>330</v>
      </c>
      <c r="C35" s="52" t="s">
        <v>205</v>
      </c>
      <c r="D35" s="55" t="s">
        <v>197</v>
      </c>
      <c r="E35" s="12" t="s">
        <v>198</v>
      </c>
      <c r="F35" s="17"/>
      <c r="G35" s="22"/>
      <c r="H35" s="27"/>
      <c r="I35" s="59"/>
      <c r="J35" s="39"/>
      <c r="K35" s="41"/>
    </row>
    <row r="36" spans="1:11" ht="19.899999999999999" customHeight="1">
      <c r="A36" s="69" t="s">
        <v>159</v>
      </c>
      <c r="B36" s="89" t="s">
        <v>330</v>
      </c>
      <c r="C36" s="52" t="s">
        <v>206</v>
      </c>
      <c r="D36" s="55" t="s">
        <v>197</v>
      </c>
      <c r="E36" s="13" t="s">
        <v>198</v>
      </c>
      <c r="F36" s="18"/>
      <c r="G36" s="23"/>
      <c r="H36" s="28"/>
      <c r="I36" s="60"/>
      <c r="J36" s="40"/>
      <c r="K36" s="41"/>
    </row>
    <row r="37" spans="1:11" ht="25.5">
      <c r="A37" s="254" t="s">
        <v>160</v>
      </c>
      <c r="B37" s="290" t="s">
        <v>327</v>
      </c>
      <c r="C37" s="294" t="s">
        <v>199</v>
      </c>
      <c r="D37" s="55" t="s">
        <v>200</v>
      </c>
      <c r="E37" s="11" t="s">
        <v>115</v>
      </c>
      <c r="F37" s="15" t="s">
        <v>62</v>
      </c>
      <c r="G37" s="21" t="s">
        <v>63</v>
      </c>
      <c r="H37" s="25" t="s">
        <v>7</v>
      </c>
      <c r="I37" s="60"/>
      <c r="J37" s="35"/>
      <c r="K37" s="282"/>
    </row>
    <row r="38" spans="1:11" ht="38.25">
      <c r="A38" s="255"/>
      <c r="B38" s="297"/>
      <c r="C38" s="295"/>
      <c r="D38" s="77" t="s">
        <v>200</v>
      </c>
      <c r="E38" s="13" t="s">
        <v>117</v>
      </c>
      <c r="F38" s="18" t="s">
        <v>64</v>
      </c>
      <c r="G38" s="23" t="s">
        <v>63</v>
      </c>
      <c r="H38" s="28" t="s">
        <v>119</v>
      </c>
      <c r="I38" s="62"/>
      <c r="J38" s="37"/>
      <c r="K38" s="284"/>
    </row>
    <row r="39" spans="1:11" ht="78.75" customHeight="1">
      <c r="A39" s="293"/>
      <c r="B39" s="291"/>
      <c r="C39" s="296"/>
      <c r="D39" s="56" t="s">
        <v>200</v>
      </c>
      <c r="E39" s="12" t="s">
        <v>118</v>
      </c>
      <c r="F39" s="17" t="s">
        <v>65</v>
      </c>
      <c r="G39" s="22" t="s">
        <v>63</v>
      </c>
      <c r="H39" s="27" t="s">
        <v>120</v>
      </c>
      <c r="I39" s="61"/>
      <c r="J39" s="36"/>
      <c r="K39" s="283"/>
    </row>
    <row r="40" spans="1:11" ht="19.899999999999999" customHeight="1">
      <c r="A40" s="69" t="s">
        <v>161</v>
      </c>
      <c r="B40" s="92" t="s">
        <v>330</v>
      </c>
      <c r="C40" s="52" t="s">
        <v>201</v>
      </c>
      <c r="D40" s="56" t="s">
        <v>200</v>
      </c>
      <c r="E40" s="12" t="s">
        <v>198</v>
      </c>
      <c r="F40" s="17"/>
      <c r="G40" s="22"/>
      <c r="H40" s="27"/>
      <c r="I40" s="61"/>
      <c r="J40" s="38" t="s">
        <v>329</v>
      </c>
      <c r="K40" s="41"/>
    </row>
    <row r="41" spans="1:11" ht="19.899999999999999" customHeight="1">
      <c r="A41" s="69" t="s">
        <v>162</v>
      </c>
      <c r="B41" s="92" t="s">
        <v>330</v>
      </c>
      <c r="C41" s="52" t="s">
        <v>202</v>
      </c>
      <c r="D41" s="56" t="s">
        <v>200</v>
      </c>
      <c r="E41" s="12" t="s">
        <v>198</v>
      </c>
      <c r="F41" s="17"/>
      <c r="G41" s="22"/>
      <c r="H41" s="27"/>
      <c r="I41" s="59"/>
      <c r="J41" s="39"/>
      <c r="K41" s="41"/>
    </row>
    <row r="42" spans="1:11" ht="19.899999999999999" customHeight="1">
      <c r="A42" s="69" t="s">
        <v>163</v>
      </c>
      <c r="B42" s="92" t="s">
        <v>330</v>
      </c>
      <c r="C42" s="52" t="s">
        <v>203</v>
      </c>
      <c r="D42" s="56" t="s">
        <v>200</v>
      </c>
      <c r="E42" s="12" t="s">
        <v>198</v>
      </c>
      <c r="F42" s="17"/>
      <c r="G42" s="22"/>
      <c r="H42" s="27"/>
      <c r="I42" s="59"/>
      <c r="J42" s="39"/>
      <c r="K42" s="41"/>
    </row>
    <row r="43" spans="1:11" ht="19.899999999999999" customHeight="1">
      <c r="A43" s="69" t="s">
        <v>164</v>
      </c>
      <c r="B43" s="115">
        <v>11311117</v>
      </c>
      <c r="C43" s="51" t="s">
        <v>66</v>
      </c>
      <c r="D43" s="57" t="s">
        <v>70</v>
      </c>
      <c r="E43" s="12" t="s">
        <v>67</v>
      </c>
      <c r="F43" s="43" t="s">
        <v>68</v>
      </c>
      <c r="G43" s="22" t="s">
        <v>69</v>
      </c>
      <c r="H43" s="22" t="s">
        <v>7</v>
      </c>
      <c r="I43" s="59"/>
      <c r="J43" s="33"/>
      <c r="K43" s="41"/>
    </row>
    <row r="44" spans="1:11" ht="19.899999999999999" customHeight="1">
      <c r="A44" s="69" t="s">
        <v>165</v>
      </c>
      <c r="B44" s="88">
        <v>4852487</v>
      </c>
      <c r="C44" s="51" t="s">
        <v>94</v>
      </c>
      <c r="D44" s="58" t="s">
        <v>95</v>
      </c>
      <c r="E44" s="12" t="s">
        <v>198</v>
      </c>
      <c r="F44" s="16"/>
      <c r="G44" s="20"/>
      <c r="H44" s="26"/>
      <c r="I44" s="59" t="s">
        <v>73</v>
      </c>
      <c r="J44" s="34" t="s">
        <v>329</v>
      </c>
      <c r="K44" s="42"/>
    </row>
    <row r="45" spans="1:11" ht="30" customHeight="1">
      <c r="A45" s="69" t="s">
        <v>166</v>
      </c>
      <c r="B45" s="42"/>
      <c r="C45" s="51" t="s">
        <v>82</v>
      </c>
      <c r="D45" s="55" t="s">
        <v>14</v>
      </c>
      <c r="E45" s="11" t="s">
        <v>71</v>
      </c>
      <c r="F45" s="15" t="s">
        <v>11</v>
      </c>
      <c r="G45" s="21" t="s">
        <v>72</v>
      </c>
      <c r="H45" s="19" t="s">
        <v>13</v>
      </c>
      <c r="I45" s="59" t="s">
        <v>73</v>
      </c>
      <c r="J45" s="33"/>
      <c r="K45" s="42"/>
    </row>
    <row r="46" spans="1:11" ht="30" customHeight="1">
      <c r="A46" s="69" t="s">
        <v>167</v>
      </c>
      <c r="B46" s="42"/>
      <c r="C46" s="51" t="s">
        <v>74</v>
      </c>
      <c r="D46" s="55" t="s">
        <v>14</v>
      </c>
      <c r="E46" s="11" t="s">
        <v>75</v>
      </c>
      <c r="F46" s="15" t="s">
        <v>54</v>
      </c>
      <c r="G46" s="21" t="s">
        <v>76</v>
      </c>
      <c r="H46" s="19" t="s">
        <v>56</v>
      </c>
      <c r="I46" s="59" t="s">
        <v>73</v>
      </c>
      <c r="J46" s="33"/>
      <c r="K46" s="42"/>
    </row>
    <row r="47" spans="1:11" ht="30" customHeight="1">
      <c r="A47" s="69" t="s">
        <v>168</v>
      </c>
      <c r="B47" s="42"/>
      <c r="C47" s="51" t="s">
        <v>77</v>
      </c>
      <c r="D47" s="58" t="s">
        <v>14</v>
      </c>
      <c r="E47" s="14" t="s">
        <v>78</v>
      </c>
      <c r="F47" s="16" t="s">
        <v>11</v>
      </c>
      <c r="G47" s="24" t="s">
        <v>79</v>
      </c>
      <c r="H47" s="26" t="s">
        <v>13</v>
      </c>
      <c r="I47" s="59" t="s">
        <v>73</v>
      </c>
      <c r="J47" s="33"/>
      <c r="K47" s="42"/>
    </row>
    <row r="48" spans="1:11">
      <c r="C48" s="4"/>
      <c r="D48" s="29"/>
      <c r="E48" s="2"/>
      <c r="F48" s="6"/>
      <c r="G48" s="3"/>
      <c r="H48" s="3"/>
      <c r="I48" s="8"/>
      <c r="J48" s="9"/>
      <c r="K48" s="9"/>
    </row>
    <row r="49" spans="1:11">
      <c r="C49" s="4"/>
      <c r="D49" s="29"/>
      <c r="E49" s="2"/>
      <c r="F49" s="6"/>
      <c r="G49" s="3"/>
      <c r="H49" s="3"/>
      <c r="I49" s="8"/>
      <c r="J49" s="9"/>
      <c r="K49" s="9"/>
    </row>
    <row r="51" spans="1:11">
      <c r="I51" s="5" t="s">
        <v>306</v>
      </c>
      <c r="J51" s="75" t="str">
        <f>IF($B$7="","",$B$7)</f>
        <v>Belgium</v>
      </c>
      <c r="K51" s="30" t="s">
        <v>282</v>
      </c>
    </row>
    <row r="52" spans="1:11" ht="23.25">
      <c r="A52" s="78" t="s">
        <v>211</v>
      </c>
      <c r="J52" s="30"/>
      <c r="K52" s="30"/>
    </row>
    <row r="53" spans="1:11">
      <c r="J53" s="30"/>
      <c r="K53" s="30"/>
    </row>
    <row r="54" spans="1:11" ht="23.25">
      <c r="A54" s="280" t="s">
        <v>262</v>
      </c>
      <c r="B54" s="280"/>
      <c r="C54" s="280"/>
      <c r="D54" s="280"/>
      <c r="E54" s="280"/>
      <c r="F54" s="280"/>
      <c r="G54" s="281"/>
      <c r="J54" s="30"/>
      <c r="K54" s="30"/>
    </row>
    <row r="55" spans="1:11" s="32" customFormat="1" ht="45" customHeight="1">
      <c r="A55" s="44" t="s">
        <v>84</v>
      </c>
      <c r="B55" s="44" t="s">
        <v>85</v>
      </c>
      <c r="C55" s="44" t="s">
        <v>0</v>
      </c>
      <c r="D55" s="44" t="s">
        <v>126</v>
      </c>
      <c r="E55" s="44" t="s">
        <v>127</v>
      </c>
      <c r="F55" s="44" t="s">
        <v>2</v>
      </c>
      <c r="G55" s="287" t="s">
        <v>263</v>
      </c>
      <c r="H55" s="288"/>
      <c r="I55" s="288"/>
      <c r="J55" s="288"/>
      <c r="K55" s="31" t="s">
        <v>218</v>
      </c>
    </row>
    <row r="56" spans="1:11" ht="24" customHeight="1">
      <c r="A56" s="69" t="s">
        <v>169</v>
      </c>
      <c r="B56" s="67"/>
      <c r="C56" s="53" t="s">
        <v>3</v>
      </c>
      <c r="D56" s="50" t="s">
        <v>14</v>
      </c>
      <c r="E56" s="66"/>
      <c r="F56" s="69"/>
      <c r="G56" s="277"/>
      <c r="H56" s="278"/>
      <c r="I56" s="278"/>
      <c r="J56" s="279"/>
      <c r="K56" s="41"/>
    </row>
    <row r="57" spans="1:11" ht="30">
      <c r="A57" s="69" t="s">
        <v>170</v>
      </c>
      <c r="B57" s="67"/>
      <c r="C57" s="53" t="s">
        <v>9</v>
      </c>
      <c r="D57" s="50" t="s">
        <v>14</v>
      </c>
      <c r="E57" s="66"/>
      <c r="F57" s="69" t="s">
        <v>15</v>
      </c>
      <c r="G57" s="277"/>
      <c r="H57" s="278"/>
      <c r="I57" s="278"/>
      <c r="J57" s="279"/>
      <c r="K57" s="41"/>
    </row>
    <row r="58" spans="1:11" ht="24" customHeight="1">
      <c r="A58" s="69" t="s">
        <v>171</v>
      </c>
      <c r="B58" s="67"/>
      <c r="C58" s="53" t="s">
        <v>16</v>
      </c>
      <c r="D58" s="50" t="s">
        <v>14</v>
      </c>
      <c r="E58" s="66"/>
      <c r="F58" s="69"/>
      <c r="G58" s="277"/>
      <c r="H58" s="278"/>
      <c r="I58" s="278"/>
      <c r="J58" s="279"/>
      <c r="K58" s="41"/>
    </row>
    <row r="59" spans="1:11" ht="24" customHeight="1">
      <c r="A59" s="69" t="s">
        <v>172</v>
      </c>
      <c r="B59" s="67"/>
      <c r="C59" s="53" t="s">
        <v>19</v>
      </c>
      <c r="D59" s="50" t="s">
        <v>14</v>
      </c>
      <c r="E59" s="66"/>
      <c r="F59" s="69"/>
      <c r="G59" s="277"/>
      <c r="H59" s="278"/>
      <c r="I59" s="278"/>
      <c r="J59" s="279"/>
      <c r="K59" s="41"/>
    </row>
    <row r="60" spans="1:11" ht="24" customHeight="1">
      <c r="A60" s="69" t="s">
        <v>173</v>
      </c>
      <c r="B60" s="45"/>
      <c r="C60" s="54" t="s">
        <v>81</v>
      </c>
      <c r="D60" s="50" t="s">
        <v>14</v>
      </c>
      <c r="E60" s="71"/>
      <c r="F60" s="69" t="s">
        <v>132</v>
      </c>
      <c r="G60" s="257"/>
      <c r="H60" s="258"/>
      <c r="I60" s="258"/>
      <c r="J60" s="259"/>
      <c r="K60" s="42"/>
    </row>
    <row r="61" spans="1:11" ht="24" customHeight="1">
      <c r="A61" s="69" t="s">
        <v>174</v>
      </c>
      <c r="B61" s="67"/>
      <c r="C61" s="53" t="s">
        <v>24</v>
      </c>
      <c r="D61" s="50" t="s">
        <v>14</v>
      </c>
      <c r="E61" s="66"/>
      <c r="F61" s="69"/>
      <c r="G61" s="277"/>
      <c r="H61" s="278"/>
      <c r="I61" s="278"/>
      <c r="J61" s="279"/>
      <c r="K61" s="41"/>
    </row>
    <row r="62" spans="1:11" ht="24" customHeight="1">
      <c r="A62" s="69" t="s">
        <v>175</v>
      </c>
      <c r="B62" s="67"/>
      <c r="C62" s="53" t="s">
        <v>27</v>
      </c>
      <c r="D62" s="50" t="s">
        <v>14</v>
      </c>
      <c r="E62" s="66"/>
      <c r="F62" s="69"/>
      <c r="G62" s="277"/>
      <c r="H62" s="278"/>
      <c r="I62" s="278"/>
      <c r="J62" s="279"/>
      <c r="K62" s="41"/>
    </row>
    <row r="63" spans="1:11" ht="24" customHeight="1">
      <c r="A63" s="69" t="s">
        <v>176</v>
      </c>
      <c r="B63" s="45"/>
      <c r="C63" s="54" t="s">
        <v>92</v>
      </c>
      <c r="D63" s="50" t="s">
        <v>14</v>
      </c>
      <c r="E63" s="71"/>
      <c r="F63" s="69" t="s">
        <v>93</v>
      </c>
      <c r="G63" s="257"/>
      <c r="H63" s="258"/>
      <c r="I63" s="258"/>
      <c r="J63" s="259"/>
      <c r="K63" s="42"/>
    </row>
    <row r="64" spans="1:11" ht="24" customHeight="1">
      <c r="A64" s="69" t="s">
        <v>177</v>
      </c>
      <c r="B64" s="45"/>
      <c r="C64" s="54" t="s">
        <v>123</v>
      </c>
      <c r="D64" s="50" t="s">
        <v>14</v>
      </c>
      <c r="E64" s="71"/>
      <c r="F64" s="69" t="s">
        <v>93</v>
      </c>
      <c r="G64" s="257"/>
      <c r="H64" s="258"/>
      <c r="I64" s="258"/>
      <c r="J64" s="259"/>
      <c r="K64" s="42"/>
    </row>
    <row r="65" spans="1:11" ht="60" customHeight="1">
      <c r="A65" s="69" t="s">
        <v>178</v>
      </c>
      <c r="B65" s="67"/>
      <c r="C65" s="53" t="s">
        <v>30</v>
      </c>
      <c r="D65" s="50" t="s">
        <v>35</v>
      </c>
      <c r="E65" s="66"/>
      <c r="F65" s="69"/>
      <c r="G65" s="277"/>
      <c r="H65" s="278"/>
      <c r="I65" s="278"/>
      <c r="J65" s="279"/>
      <c r="K65" s="41"/>
    </row>
    <row r="66" spans="1:11" ht="60" customHeight="1">
      <c r="A66" s="69" t="s">
        <v>179</v>
      </c>
      <c r="B66" s="67"/>
      <c r="C66" s="53" t="s">
        <v>36</v>
      </c>
      <c r="D66" s="50" t="s">
        <v>35</v>
      </c>
      <c r="E66" s="66"/>
      <c r="F66" s="69"/>
      <c r="G66" s="277"/>
      <c r="H66" s="278"/>
      <c r="I66" s="278"/>
      <c r="J66" s="279"/>
      <c r="K66" s="41"/>
    </row>
    <row r="67" spans="1:11" ht="60" customHeight="1">
      <c r="A67" s="69" t="s">
        <v>180</v>
      </c>
      <c r="B67" s="67"/>
      <c r="C67" s="53" t="s">
        <v>39</v>
      </c>
      <c r="D67" s="50" t="s">
        <v>42</v>
      </c>
      <c r="E67" s="66"/>
      <c r="F67" s="69"/>
      <c r="G67" s="277"/>
      <c r="H67" s="278"/>
      <c r="I67" s="278"/>
      <c r="J67" s="279"/>
      <c r="K67" s="41"/>
    </row>
    <row r="68" spans="1:11" ht="60" customHeight="1">
      <c r="A68" s="69" t="s">
        <v>181</v>
      </c>
      <c r="B68" s="67"/>
      <c r="C68" s="53" t="s">
        <v>43</v>
      </c>
      <c r="D68" s="50" t="s">
        <v>35</v>
      </c>
      <c r="E68" s="66"/>
      <c r="F68" s="69"/>
      <c r="G68" s="277"/>
      <c r="H68" s="278"/>
      <c r="I68" s="278"/>
      <c r="J68" s="279"/>
      <c r="K68" s="41"/>
    </row>
    <row r="69" spans="1:11" ht="30.75" customHeight="1">
      <c r="A69" s="69" t="s">
        <v>182</v>
      </c>
      <c r="B69" s="67"/>
      <c r="C69" s="53" t="s">
        <v>129</v>
      </c>
      <c r="D69" s="50" t="s">
        <v>14</v>
      </c>
      <c r="E69" s="66"/>
      <c r="F69" s="69"/>
      <c r="G69" s="277"/>
      <c r="H69" s="278"/>
      <c r="I69" s="278"/>
      <c r="J69" s="279"/>
      <c r="K69" s="41"/>
    </row>
    <row r="70" spans="1:11" ht="35.25" customHeight="1">
      <c r="A70" s="69" t="s">
        <v>183</v>
      </c>
      <c r="B70" s="67"/>
      <c r="C70" s="53" t="s">
        <v>128</v>
      </c>
      <c r="D70" s="50" t="s">
        <v>14</v>
      </c>
      <c r="E70" s="66"/>
      <c r="F70" s="69"/>
      <c r="G70" s="277"/>
      <c r="H70" s="278"/>
      <c r="I70" s="278"/>
      <c r="J70" s="279"/>
      <c r="K70" s="41"/>
    </row>
    <row r="71" spans="1:11" ht="32.25" customHeight="1">
      <c r="A71" s="69" t="s">
        <v>184</v>
      </c>
      <c r="B71" s="67"/>
      <c r="C71" s="53" t="s">
        <v>130</v>
      </c>
      <c r="D71" s="50" t="s">
        <v>14</v>
      </c>
      <c r="E71" s="66"/>
      <c r="F71" s="69"/>
      <c r="G71" s="277"/>
      <c r="H71" s="278"/>
      <c r="I71" s="278"/>
      <c r="J71" s="279"/>
      <c r="K71" s="41"/>
    </row>
    <row r="72" spans="1:11" ht="24" customHeight="1">
      <c r="A72" s="69" t="s">
        <v>185</v>
      </c>
      <c r="B72" s="45"/>
      <c r="C72" s="54" t="s">
        <v>57</v>
      </c>
      <c r="D72" s="50" t="s">
        <v>14</v>
      </c>
      <c r="E72" s="71"/>
      <c r="F72" s="69" t="s">
        <v>132</v>
      </c>
      <c r="G72" s="257"/>
      <c r="H72" s="258"/>
      <c r="I72" s="258"/>
      <c r="J72" s="259"/>
      <c r="K72" s="42"/>
    </row>
    <row r="73" spans="1:11" ht="24" customHeight="1">
      <c r="A73" s="69" t="s">
        <v>186</v>
      </c>
      <c r="B73" s="67"/>
      <c r="C73" s="53" t="s">
        <v>83</v>
      </c>
      <c r="D73" s="50" t="s">
        <v>14</v>
      </c>
      <c r="E73" s="66"/>
      <c r="F73" s="69"/>
      <c r="G73" s="277"/>
      <c r="H73" s="278"/>
      <c r="I73" s="278"/>
      <c r="J73" s="279"/>
      <c r="K73" s="41"/>
    </row>
    <row r="74" spans="1:11" ht="34.5" customHeight="1">
      <c r="A74" s="69" t="s">
        <v>187</v>
      </c>
      <c r="B74" s="45"/>
      <c r="C74" s="54" t="s">
        <v>58</v>
      </c>
      <c r="D74" s="50" t="s">
        <v>14</v>
      </c>
      <c r="E74" s="71"/>
      <c r="F74" s="69" t="s">
        <v>132</v>
      </c>
      <c r="G74" s="257"/>
      <c r="H74" s="258"/>
      <c r="I74" s="258"/>
      <c r="J74" s="259"/>
      <c r="K74" s="42"/>
    </row>
    <row r="75" spans="1:11" ht="24" customHeight="1">
      <c r="A75" s="69" t="s">
        <v>188</v>
      </c>
      <c r="B75" s="67"/>
      <c r="C75" s="53" t="s">
        <v>131</v>
      </c>
      <c r="D75" s="50" t="s">
        <v>14</v>
      </c>
      <c r="E75" s="66"/>
      <c r="F75" s="69"/>
      <c r="G75" s="277"/>
      <c r="H75" s="278"/>
      <c r="I75" s="278"/>
      <c r="J75" s="279"/>
      <c r="K75" s="41"/>
    </row>
    <row r="76" spans="1:11" ht="24" customHeight="1">
      <c r="A76" s="69" t="s">
        <v>189</v>
      </c>
      <c r="B76" s="67"/>
      <c r="C76" s="53" t="s">
        <v>196</v>
      </c>
      <c r="D76" s="50" t="s">
        <v>216</v>
      </c>
      <c r="E76" s="66"/>
      <c r="F76" s="69"/>
      <c r="G76" s="277"/>
      <c r="H76" s="278"/>
      <c r="I76" s="278"/>
      <c r="J76" s="279"/>
      <c r="K76" s="41"/>
    </row>
    <row r="77" spans="1:11" ht="24" customHeight="1">
      <c r="A77" s="69" t="s">
        <v>190</v>
      </c>
      <c r="B77" s="67"/>
      <c r="C77" s="53" t="s">
        <v>199</v>
      </c>
      <c r="D77" s="50" t="s">
        <v>217</v>
      </c>
      <c r="E77" s="66"/>
      <c r="F77" s="69"/>
      <c r="G77" s="277"/>
      <c r="H77" s="278"/>
      <c r="I77" s="278"/>
      <c r="J77" s="279"/>
      <c r="K77" s="41"/>
    </row>
    <row r="78" spans="1:11" ht="24" customHeight="1">
      <c r="A78" s="69" t="s">
        <v>191</v>
      </c>
      <c r="B78" s="67"/>
      <c r="C78" s="53" t="s">
        <v>66</v>
      </c>
      <c r="D78" s="50" t="s">
        <v>70</v>
      </c>
      <c r="E78" s="66"/>
      <c r="F78" s="69"/>
      <c r="G78" s="277"/>
      <c r="H78" s="278"/>
      <c r="I78" s="278"/>
      <c r="J78" s="279"/>
      <c r="K78" s="41"/>
    </row>
    <row r="79" spans="1:11" ht="24" customHeight="1">
      <c r="A79" s="69" t="s">
        <v>192</v>
      </c>
      <c r="B79" s="45"/>
      <c r="C79" s="53" t="s">
        <v>94</v>
      </c>
      <c r="D79" s="50" t="s">
        <v>95</v>
      </c>
      <c r="E79" s="71"/>
      <c r="F79" s="69" t="s">
        <v>73</v>
      </c>
      <c r="G79" s="257"/>
      <c r="H79" s="258"/>
      <c r="I79" s="258"/>
      <c r="J79" s="259"/>
      <c r="K79" s="42"/>
    </row>
    <row r="80" spans="1:11" ht="29.25" customHeight="1">
      <c r="A80" s="69" t="s">
        <v>193</v>
      </c>
      <c r="B80" s="45"/>
      <c r="C80" s="53" t="s">
        <v>82</v>
      </c>
      <c r="D80" s="50" t="s">
        <v>14</v>
      </c>
      <c r="E80" s="71"/>
      <c r="F80" s="69" t="s">
        <v>73</v>
      </c>
      <c r="G80" s="257"/>
      <c r="H80" s="258"/>
      <c r="I80" s="258"/>
      <c r="J80" s="259"/>
      <c r="K80" s="42"/>
    </row>
    <row r="81" spans="1:11" ht="24" customHeight="1">
      <c r="A81" s="69" t="s">
        <v>194</v>
      </c>
      <c r="B81" s="45"/>
      <c r="C81" s="53" t="s">
        <v>74</v>
      </c>
      <c r="D81" s="55" t="s">
        <v>14</v>
      </c>
      <c r="E81" s="71"/>
      <c r="F81" s="69" t="s">
        <v>73</v>
      </c>
      <c r="G81" s="257"/>
      <c r="H81" s="258"/>
      <c r="I81" s="258"/>
      <c r="J81" s="259"/>
      <c r="K81" s="42"/>
    </row>
    <row r="82" spans="1:11" ht="24" customHeight="1">
      <c r="A82" s="69" t="s">
        <v>195</v>
      </c>
      <c r="B82" s="45"/>
      <c r="C82" s="53" t="s">
        <v>77</v>
      </c>
      <c r="D82" s="50" t="s">
        <v>14</v>
      </c>
      <c r="E82" s="71"/>
      <c r="F82" s="69" t="s">
        <v>73</v>
      </c>
      <c r="G82" s="257"/>
      <c r="H82" s="258"/>
      <c r="I82" s="258"/>
      <c r="J82" s="259"/>
      <c r="K82" s="42"/>
    </row>
    <row r="83" spans="1:11">
      <c r="J83" s="30"/>
      <c r="K83" s="30"/>
    </row>
    <row r="84" spans="1:11">
      <c r="J84" s="30"/>
      <c r="K84" s="30"/>
    </row>
    <row r="85" spans="1:11">
      <c r="I85" s="5" t="s">
        <v>306</v>
      </c>
      <c r="J85" s="75" t="str">
        <f>IF($B$7="","",$B$7)</f>
        <v>Belgium</v>
      </c>
      <c r="K85" s="30" t="s">
        <v>283</v>
      </c>
    </row>
    <row r="86" spans="1:11" ht="23.25" customHeight="1">
      <c r="A86" s="272" t="s">
        <v>89</v>
      </c>
      <c r="B86" s="272"/>
      <c r="C86" s="272"/>
      <c r="D86" s="272"/>
      <c r="E86" s="272"/>
      <c r="F86" s="272"/>
      <c r="G86" s="272"/>
      <c r="H86" s="272"/>
      <c r="I86" s="272"/>
      <c r="J86" s="272"/>
      <c r="K86" s="272"/>
    </row>
    <row r="88" spans="1:11" ht="15" customHeight="1">
      <c r="A88" s="271" t="s">
        <v>121</v>
      </c>
      <c r="B88" s="271"/>
      <c r="C88" s="271"/>
      <c r="D88" s="271"/>
      <c r="E88" s="271"/>
      <c r="F88" s="271"/>
      <c r="G88" s="271"/>
      <c r="H88" s="271"/>
      <c r="I88" s="271"/>
      <c r="J88" s="271"/>
      <c r="K88" s="271"/>
    </row>
    <row r="90" spans="1:11" ht="28.15" customHeight="1">
      <c r="C90" s="86" t="s">
        <v>322</v>
      </c>
      <c r="D90" s="86" t="s">
        <v>323</v>
      </c>
      <c r="E90" s="86" t="s">
        <v>324</v>
      </c>
      <c r="F90" s="261"/>
      <c r="G90" s="261"/>
      <c r="H90" s="261"/>
      <c r="I90" s="261"/>
      <c r="J90" s="261"/>
      <c r="K90" s="261"/>
    </row>
    <row r="91" spans="1:11" ht="40.15" customHeight="1">
      <c r="A91" s="69">
        <v>34</v>
      </c>
      <c r="B91" s="50" t="s">
        <v>90</v>
      </c>
      <c r="C91" s="85" t="s">
        <v>310</v>
      </c>
      <c r="D91" s="85" t="s">
        <v>321</v>
      </c>
      <c r="E91" s="85" t="s">
        <v>243</v>
      </c>
      <c r="F91" s="265"/>
      <c r="G91" s="266"/>
      <c r="H91" s="266"/>
      <c r="I91" s="266"/>
      <c r="J91" s="266"/>
      <c r="K91" s="267"/>
    </row>
    <row r="92" spans="1:11" ht="40.15" customHeight="1">
      <c r="A92" s="69">
        <v>35</v>
      </c>
      <c r="B92" s="50" t="s">
        <v>91</v>
      </c>
      <c r="C92" s="85" t="s">
        <v>315</v>
      </c>
      <c r="D92" s="85" t="s">
        <v>310</v>
      </c>
      <c r="E92" s="85" t="s">
        <v>243</v>
      </c>
      <c r="F92" s="265"/>
      <c r="G92" s="266"/>
      <c r="H92" s="266"/>
      <c r="I92" s="266"/>
      <c r="J92" s="266"/>
      <c r="K92" s="267"/>
    </row>
    <row r="93" spans="1:11" ht="40.15" customHeight="1">
      <c r="A93" s="69">
        <v>36</v>
      </c>
      <c r="B93" s="50" t="s">
        <v>95</v>
      </c>
      <c r="C93" s="85" t="s">
        <v>312</v>
      </c>
      <c r="D93" s="85" t="s">
        <v>317</v>
      </c>
      <c r="E93" s="85" t="s">
        <v>243</v>
      </c>
      <c r="F93" s="265"/>
      <c r="G93" s="266"/>
      <c r="H93" s="266"/>
      <c r="I93" s="266"/>
      <c r="J93" s="266"/>
      <c r="K93" s="267"/>
    </row>
    <row r="94" spans="1:11" ht="40.15" customHeight="1">
      <c r="A94" s="69">
        <v>37</v>
      </c>
      <c r="B94" s="50" t="s">
        <v>28</v>
      </c>
      <c r="C94" s="85" t="s">
        <v>310</v>
      </c>
      <c r="D94" s="85" t="s">
        <v>321</v>
      </c>
      <c r="E94" s="85" t="s">
        <v>317</v>
      </c>
      <c r="F94" s="265"/>
      <c r="G94" s="266"/>
      <c r="H94" s="266"/>
      <c r="I94" s="266"/>
      <c r="J94" s="266"/>
      <c r="K94" s="267"/>
    </row>
    <row r="95" spans="1:11" ht="40.15" customHeight="1">
      <c r="A95" s="69">
        <v>38</v>
      </c>
      <c r="B95" s="50" t="s">
        <v>213</v>
      </c>
      <c r="C95" s="45" t="s">
        <v>243</v>
      </c>
      <c r="D95" s="45" t="s">
        <v>243</v>
      </c>
      <c r="E95" s="45" t="s">
        <v>243</v>
      </c>
      <c r="F95" s="262"/>
      <c r="G95" s="263"/>
      <c r="H95" s="263"/>
      <c r="I95" s="263"/>
      <c r="J95" s="263"/>
      <c r="K95" s="264"/>
    </row>
    <row r="96" spans="1:11">
      <c r="B96" s="4"/>
    </row>
    <row r="98" spans="1:12" ht="23.25" customHeight="1">
      <c r="A98" s="272" t="s">
        <v>98</v>
      </c>
      <c r="B98" s="272"/>
      <c r="C98" s="272"/>
      <c r="D98" s="272"/>
      <c r="E98" s="272"/>
      <c r="F98" s="272"/>
      <c r="G98" s="272"/>
      <c r="H98" s="272"/>
      <c r="I98" s="272"/>
      <c r="J98" s="272"/>
      <c r="K98" s="272"/>
    </row>
    <row r="100" spans="1:12" ht="15" customHeight="1">
      <c r="A100" s="271" t="s">
        <v>219</v>
      </c>
      <c r="B100" s="271"/>
      <c r="C100" s="271"/>
      <c r="D100" s="271"/>
      <c r="E100" s="271"/>
      <c r="F100" s="271"/>
      <c r="G100" s="271"/>
      <c r="H100" s="271"/>
      <c r="I100" s="271"/>
      <c r="J100" s="271"/>
      <c r="K100" s="271"/>
    </row>
    <row r="102" spans="1:12" ht="25.9" customHeight="1">
      <c r="C102" s="46" t="s">
        <v>266</v>
      </c>
      <c r="D102" s="46" t="s">
        <v>258</v>
      </c>
      <c r="E102" s="46" t="s">
        <v>259</v>
      </c>
      <c r="F102" s="261" t="s">
        <v>325</v>
      </c>
      <c r="G102" s="261"/>
      <c r="H102" s="261"/>
      <c r="I102" s="261"/>
      <c r="J102" s="261"/>
      <c r="K102" s="261"/>
    </row>
    <row r="103" spans="1:12" s="228" customFormat="1" ht="25.9" customHeight="1">
      <c r="C103" s="215"/>
      <c r="D103" s="215"/>
      <c r="E103" s="215"/>
      <c r="F103" s="243"/>
      <c r="G103" s="243"/>
      <c r="H103" s="243"/>
      <c r="I103" s="243"/>
      <c r="J103" s="243"/>
      <c r="K103" s="243"/>
    </row>
    <row r="104" spans="1:12" s="228" customFormat="1" ht="39" customHeight="1">
      <c r="A104" s="230" t="s">
        <v>578</v>
      </c>
      <c r="B104" s="254" t="s">
        <v>96</v>
      </c>
      <c r="C104" s="216" t="s">
        <v>223</v>
      </c>
      <c r="D104" s="216" t="s">
        <v>247</v>
      </c>
      <c r="E104" s="216" t="s">
        <v>586</v>
      </c>
      <c r="F104" s="253" t="s">
        <v>580</v>
      </c>
      <c r="G104" s="253"/>
      <c r="H104" s="253"/>
      <c r="I104" s="253"/>
      <c r="J104" s="253"/>
      <c r="K104" s="253"/>
      <c r="L104" s="228" t="s">
        <v>585</v>
      </c>
    </row>
    <row r="105" spans="1:12" s="228" customFormat="1" ht="33.75" customHeight="1">
      <c r="A105" s="230" t="s">
        <v>579</v>
      </c>
      <c r="B105" s="255"/>
      <c r="C105" s="216" t="s">
        <v>223</v>
      </c>
      <c r="D105" s="216" t="s">
        <v>247</v>
      </c>
      <c r="E105" s="216" t="s">
        <v>586</v>
      </c>
      <c r="F105" s="253" t="s">
        <v>581</v>
      </c>
      <c r="G105" s="253"/>
      <c r="H105" s="253"/>
      <c r="I105" s="253"/>
      <c r="J105" s="253"/>
      <c r="K105" s="253"/>
      <c r="L105" s="228" t="s">
        <v>585</v>
      </c>
    </row>
    <row r="106" spans="1:12" s="228" customFormat="1" ht="33.75" customHeight="1">
      <c r="A106" s="230" t="s">
        <v>582</v>
      </c>
      <c r="B106" s="255"/>
      <c r="C106" s="216" t="s">
        <v>223</v>
      </c>
      <c r="D106" s="216" t="s">
        <v>247</v>
      </c>
      <c r="E106" s="216" t="s">
        <v>587</v>
      </c>
      <c r="F106" s="253" t="s">
        <v>583</v>
      </c>
      <c r="G106" s="253"/>
      <c r="H106" s="253"/>
      <c r="I106" s="253"/>
      <c r="J106" s="253"/>
      <c r="K106" s="253"/>
      <c r="L106" s="228" t="s">
        <v>585</v>
      </c>
    </row>
    <row r="107" spans="1:12" s="228" customFormat="1" ht="36" customHeight="1">
      <c r="A107" s="230" t="s">
        <v>582</v>
      </c>
      <c r="B107" s="255"/>
      <c r="C107" s="216" t="s">
        <v>223</v>
      </c>
      <c r="D107" s="216" t="s">
        <v>247</v>
      </c>
      <c r="E107" s="216" t="s">
        <v>587</v>
      </c>
      <c r="F107" s="253" t="s">
        <v>584</v>
      </c>
      <c r="G107" s="253"/>
      <c r="H107" s="253"/>
      <c r="I107" s="253"/>
      <c r="J107" s="253"/>
      <c r="K107" s="253"/>
      <c r="L107" s="228" t="s">
        <v>585</v>
      </c>
    </row>
    <row r="108" spans="1:12" ht="34.9" customHeight="1">
      <c r="A108" s="212" t="s">
        <v>532</v>
      </c>
      <c r="B108" s="255"/>
      <c r="C108" s="211" t="s">
        <v>223</v>
      </c>
      <c r="D108" s="211" t="s">
        <v>247</v>
      </c>
      <c r="E108" s="211" t="s">
        <v>237</v>
      </c>
      <c r="F108" s="253" t="s">
        <v>522</v>
      </c>
      <c r="G108" s="253"/>
      <c r="H108" s="253"/>
      <c r="I108" s="253"/>
      <c r="J108" s="253"/>
      <c r="K108" s="253"/>
    </row>
    <row r="109" spans="1:12" ht="34.9" customHeight="1">
      <c r="A109" s="212" t="s">
        <v>533</v>
      </c>
      <c r="B109" s="255"/>
      <c r="C109" s="211" t="s">
        <v>223</v>
      </c>
      <c r="D109" s="211" t="s">
        <v>247</v>
      </c>
      <c r="E109" s="211" t="s">
        <v>237</v>
      </c>
      <c r="F109" s="253" t="s">
        <v>523</v>
      </c>
      <c r="G109" s="253"/>
      <c r="H109" s="253"/>
      <c r="I109" s="253"/>
      <c r="J109" s="253"/>
      <c r="K109" s="253"/>
    </row>
    <row r="110" spans="1:12" ht="34.9" customHeight="1">
      <c r="A110" s="212" t="s">
        <v>534</v>
      </c>
      <c r="B110" s="255"/>
      <c r="C110" s="211" t="s">
        <v>223</v>
      </c>
      <c r="D110" s="211" t="s">
        <v>247</v>
      </c>
      <c r="E110" s="211" t="s">
        <v>237</v>
      </c>
      <c r="F110" s="253" t="s">
        <v>524</v>
      </c>
      <c r="G110" s="253"/>
      <c r="H110" s="253"/>
      <c r="I110" s="253"/>
      <c r="J110" s="253"/>
      <c r="K110" s="253"/>
    </row>
    <row r="111" spans="1:12" ht="34.9" customHeight="1">
      <c r="A111" s="212" t="s">
        <v>535</v>
      </c>
      <c r="B111" s="255"/>
      <c r="C111" s="211" t="s">
        <v>223</v>
      </c>
      <c r="D111" s="211" t="s">
        <v>247</v>
      </c>
      <c r="E111" s="211" t="s">
        <v>239</v>
      </c>
      <c r="F111" s="253" t="s">
        <v>525</v>
      </c>
      <c r="G111" s="253"/>
      <c r="H111" s="253"/>
      <c r="I111" s="253"/>
      <c r="J111" s="253"/>
      <c r="K111" s="253"/>
    </row>
    <row r="112" spans="1:12" ht="34.9" customHeight="1">
      <c r="A112" s="212" t="s">
        <v>536</v>
      </c>
      <c r="B112" s="255"/>
      <c r="C112" s="211" t="s">
        <v>223</v>
      </c>
      <c r="D112" s="211" t="s">
        <v>253</v>
      </c>
      <c r="E112" s="211" t="s">
        <v>237</v>
      </c>
      <c r="F112" s="253" t="s">
        <v>526</v>
      </c>
      <c r="G112" s="253"/>
      <c r="H112" s="253"/>
      <c r="I112" s="253"/>
      <c r="J112" s="253"/>
      <c r="K112" s="253"/>
    </row>
    <row r="113" spans="1:11" ht="34.9" customHeight="1">
      <c r="A113" s="212" t="s">
        <v>537</v>
      </c>
      <c r="B113" s="255"/>
      <c r="C113" s="211" t="s">
        <v>223</v>
      </c>
      <c r="D113" s="211" t="s">
        <v>257</v>
      </c>
      <c r="E113" s="211" t="s">
        <v>239</v>
      </c>
      <c r="F113" s="253" t="s">
        <v>527</v>
      </c>
      <c r="G113" s="253"/>
      <c r="H113" s="253"/>
      <c r="I113" s="253"/>
      <c r="J113" s="253"/>
      <c r="K113" s="253"/>
    </row>
    <row r="114" spans="1:11" ht="34.9" customHeight="1">
      <c r="A114" s="212" t="s">
        <v>538</v>
      </c>
      <c r="B114" s="255"/>
      <c r="C114" s="211" t="s">
        <v>223</v>
      </c>
      <c r="D114" s="211" t="s">
        <v>225</v>
      </c>
      <c r="E114" s="211" t="s">
        <v>239</v>
      </c>
      <c r="F114" s="253" t="s">
        <v>528</v>
      </c>
      <c r="G114" s="253"/>
      <c r="H114" s="253"/>
      <c r="I114" s="253"/>
      <c r="J114" s="253"/>
      <c r="K114" s="253"/>
    </row>
    <row r="115" spans="1:11" ht="34.9" customHeight="1">
      <c r="A115" s="212" t="s">
        <v>539</v>
      </c>
      <c r="B115" s="255"/>
      <c r="C115" s="211" t="s">
        <v>223</v>
      </c>
      <c r="D115" s="211" t="s">
        <v>251</v>
      </c>
      <c r="E115" s="211" t="s">
        <v>237</v>
      </c>
      <c r="F115" s="253" t="s">
        <v>529</v>
      </c>
      <c r="G115" s="253"/>
      <c r="H115" s="253"/>
      <c r="I115" s="253"/>
      <c r="J115" s="253"/>
      <c r="K115" s="253"/>
    </row>
    <row r="116" spans="1:11" ht="34.9" customHeight="1">
      <c r="A116" s="212" t="s">
        <v>540</v>
      </c>
      <c r="B116" s="255"/>
      <c r="C116" s="211" t="s">
        <v>223</v>
      </c>
      <c r="D116" s="211" t="s">
        <v>248</v>
      </c>
      <c r="E116" s="211" t="s">
        <v>239</v>
      </c>
      <c r="F116" s="253" t="s">
        <v>530</v>
      </c>
      <c r="G116" s="253"/>
      <c r="H116" s="253"/>
      <c r="I116" s="253"/>
      <c r="J116" s="253"/>
      <c r="K116" s="253"/>
    </row>
    <row r="117" spans="1:11" ht="34.9" customHeight="1">
      <c r="A117" s="212" t="s">
        <v>541</v>
      </c>
      <c r="B117" s="256"/>
      <c r="C117" s="211" t="s">
        <v>231</v>
      </c>
      <c r="D117" s="211" t="s">
        <v>248</v>
      </c>
      <c r="E117" s="211" t="s">
        <v>239</v>
      </c>
      <c r="F117" s="253" t="s">
        <v>531</v>
      </c>
      <c r="G117" s="253"/>
      <c r="H117" s="253"/>
      <c r="I117" s="253"/>
      <c r="J117" s="253"/>
      <c r="K117" s="253"/>
    </row>
    <row r="118" spans="1:11" ht="34.9" customHeight="1">
      <c r="A118" s="183" t="s">
        <v>472</v>
      </c>
      <c r="B118" s="270" t="s">
        <v>97</v>
      </c>
      <c r="C118" s="175" t="s">
        <v>232</v>
      </c>
      <c r="D118" s="175" t="s">
        <v>254</v>
      </c>
      <c r="E118" s="175" t="s">
        <v>239</v>
      </c>
      <c r="F118" s="265" t="s">
        <v>465</v>
      </c>
      <c r="G118" s="266"/>
      <c r="H118" s="266"/>
      <c r="I118" s="266"/>
      <c r="J118" s="266"/>
      <c r="K118" s="267"/>
    </row>
    <row r="119" spans="1:11" ht="34.9" customHeight="1">
      <c r="A119" s="183" t="s">
        <v>473</v>
      </c>
      <c r="B119" s="270"/>
      <c r="C119" s="177" t="s">
        <v>233</v>
      </c>
      <c r="D119" s="177" t="s">
        <v>254</v>
      </c>
      <c r="E119" s="177" t="s">
        <v>240</v>
      </c>
      <c r="F119" s="265" t="s">
        <v>466</v>
      </c>
      <c r="G119" s="266"/>
      <c r="H119" s="266"/>
      <c r="I119" s="266"/>
      <c r="J119" s="266"/>
      <c r="K119" s="267"/>
    </row>
    <row r="120" spans="1:11" ht="34.9" customHeight="1">
      <c r="A120" s="183" t="s">
        <v>474</v>
      </c>
      <c r="B120" s="270"/>
      <c r="C120" s="179" t="s">
        <v>231</v>
      </c>
      <c r="D120" s="179" t="s">
        <v>249</v>
      </c>
      <c r="E120" s="179" t="s">
        <v>240</v>
      </c>
      <c r="F120" s="265" t="s">
        <v>467</v>
      </c>
      <c r="G120" s="266"/>
      <c r="H120" s="266"/>
      <c r="I120" s="266"/>
      <c r="J120" s="266"/>
      <c r="K120" s="267"/>
    </row>
    <row r="121" spans="1:11" s="168" customFormat="1" ht="34.9" customHeight="1">
      <c r="A121" s="212" t="s">
        <v>555</v>
      </c>
      <c r="B121" s="270"/>
      <c r="C121" s="216" t="s">
        <v>234</v>
      </c>
      <c r="D121" s="216" t="s">
        <v>249</v>
      </c>
      <c r="E121" s="216" t="s">
        <v>237</v>
      </c>
      <c r="F121" s="253" t="s">
        <v>542</v>
      </c>
      <c r="G121" s="253"/>
      <c r="H121" s="253"/>
      <c r="I121" s="253"/>
      <c r="J121" s="253"/>
      <c r="K121" s="253"/>
    </row>
    <row r="122" spans="1:11" s="168" customFormat="1" ht="34.9" customHeight="1">
      <c r="A122" s="212" t="s">
        <v>549</v>
      </c>
      <c r="B122" s="270"/>
      <c r="C122" s="216" t="s">
        <v>244</v>
      </c>
      <c r="D122" s="216" t="s">
        <v>253</v>
      </c>
      <c r="E122" s="216" t="s">
        <v>241</v>
      </c>
      <c r="F122" s="253" t="s">
        <v>543</v>
      </c>
      <c r="G122" s="253"/>
      <c r="H122" s="253"/>
      <c r="I122" s="253"/>
      <c r="J122" s="253"/>
      <c r="K122" s="253"/>
    </row>
    <row r="123" spans="1:11" s="168" customFormat="1" ht="34.9" customHeight="1">
      <c r="A123" s="212" t="s">
        <v>550</v>
      </c>
      <c r="B123" s="270"/>
      <c r="C123" s="216" t="s">
        <v>244</v>
      </c>
      <c r="D123" s="216" t="s">
        <v>248</v>
      </c>
      <c r="E123" s="216" t="s">
        <v>241</v>
      </c>
      <c r="F123" s="253" t="s">
        <v>544</v>
      </c>
      <c r="G123" s="253"/>
      <c r="H123" s="253"/>
      <c r="I123" s="253"/>
      <c r="J123" s="253"/>
      <c r="K123" s="253"/>
    </row>
    <row r="124" spans="1:11" s="168" customFormat="1" ht="34.9" customHeight="1">
      <c r="A124" s="212" t="s">
        <v>551</v>
      </c>
      <c r="B124" s="270"/>
      <c r="C124" s="216" t="s">
        <v>244</v>
      </c>
      <c r="D124" s="216" t="s">
        <v>248</v>
      </c>
      <c r="E124" s="216" t="s">
        <v>243</v>
      </c>
      <c r="F124" s="253" t="s">
        <v>545</v>
      </c>
      <c r="G124" s="253"/>
      <c r="H124" s="253"/>
      <c r="I124" s="253"/>
      <c r="J124" s="253"/>
      <c r="K124" s="253"/>
    </row>
    <row r="125" spans="1:11" s="168" customFormat="1" ht="34.9" customHeight="1">
      <c r="A125" s="212" t="s">
        <v>552</v>
      </c>
      <c r="B125" s="270"/>
      <c r="C125" s="216" t="s">
        <v>231</v>
      </c>
      <c r="D125" s="216" t="s">
        <v>248</v>
      </c>
      <c r="E125" s="216" t="s">
        <v>237</v>
      </c>
      <c r="F125" s="253" t="s">
        <v>546</v>
      </c>
      <c r="G125" s="253"/>
      <c r="H125" s="253"/>
      <c r="I125" s="253"/>
      <c r="J125" s="253"/>
      <c r="K125" s="253"/>
    </row>
    <row r="126" spans="1:11" s="168" customFormat="1" ht="34.9" customHeight="1">
      <c r="A126" s="212" t="s">
        <v>553</v>
      </c>
      <c r="B126" s="270"/>
      <c r="C126" s="216" t="s">
        <v>233</v>
      </c>
      <c r="D126" s="216" t="s">
        <v>254</v>
      </c>
      <c r="E126" s="216" t="s">
        <v>237</v>
      </c>
      <c r="F126" s="253" t="s">
        <v>547</v>
      </c>
      <c r="G126" s="253"/>
      <c r="H126" s="253"/>
      <c r="I126" s="253"/>
      <c r="J126" s="253"/>
      <c r="K126" s="253"/>
    </row>
    <row r="127" spans="1:11" s="168" customFormat="1" ht="34.9" customHeight="1">
      <c r="A127" s="212" t="s">
        <v>554</v>
      </c>
      <c r="B127" s="270"/>
      <c r="C127" s="216" t="s">
        <v>244</v>
      </c>
      <c r="D127" s="216" t="s">
        <v>224</v>
      </c>
      <c r="E127" s="216" t="s">
        <v>241</v>
      </c>
      <c r="F127" s="253" t="s">
        <v>548</v>
      </c>
      <c r="G127" s="253"/>
      <c r="H127" s="253"/>
      <c r="I127" s="253"/>
      <c r="J127" s="253"/>
      <c r="K127" s="253"/>
    </row>
    <row r="128" spans="1:11" ht="34.9" customHeight="1">
      <c r="A128" s="69"/>
      <c r="B128" s="270"/>
      <c r="C128" s="83" t="s">
        <v>243</v>
      </c>
      <c r="D128" s="83" t="s">
        <v>243</v>
      </c>
      <c r="E128" s="83" t="s">
        <v>243</v>
      </c>
      <c r="F128" s="253"/>
      <c r="G128" s="253"/>
      <c r="H128" s="253"/>
      <c r="I128" s="253"/>
      <c r="J128" s="253"/>
      <c r="K128" s="253"/>
    </row>
    <row r="129" spans="1:11" ht="34.9" customHeight="1">
      <c r="A129" s="69"/>
      <c r="B129" s="270"/>
      <c r="C129" s="83" t="s">
        <v>243</v>
      </c>
      <c r="D129" s="83" t="s">
        <v>243</v>
      </c>
      <c r="E129" s="83" t="s">
        <v>243</v>
      </c>
      <c r="F129" s="253"/>
      <c r="G129" s="253"/>
      <c r="H129" s="253"/>
      <c r="I129" s="253"/>
      <c r="J129" s="253"/>
      <c r="K129" s="253"/>
    </row>
    <row r="130" spans="1:11" ht="34.9" customHeight="1">
      <c r="A130" s="69"/>
      <c r="B130" s="270"/>
      <c r="C130" s="83" t="s">
        <v>243</v>
      </c>
      <c r="D130" s="83" t="s">
        <v>243</v>
      </c>
      <c r="E130" s="83" t="s">
        <v>243</v>
      </c>
      <c r="F130" s="253"/>
      <c r="G130" s="253"/>
      <c r="H130" s="253"/>
      <c r="I130" s="253"/>
      <c r="J130" s="253"/>
      <c r="K130" s="253"/>
    </row>
    <row r="131" spans="1:11" ht="34.9" customHeight="1">
      <c r="A131" s="69"/>
      <c r="B131" s="270"/>
      <c r="C131" s="83" t="s">
        <v>243</v>
      </c>
      <c r="D131" s="83" t="s">
        <v>243</v>
      </c>
      <c r="E131" s="83" t="s">
        <v>243</v>
      </c>
      <c r="F131" s="253"/>
      <c r="G131" s="253"/>
      <c r="H131" s="253"/>
      <c r="I131" s="253"/>
      <c r="J131" s="253"/>
      <c r="K131" s="253"/>
    </row>
    <row r="132" spans="1:11" ht="34.9" customHeight="1">
      <c r="A132" s="69"/>
      <c r="B132" s="270"/>
      <c r="C132" s="83" t="s">
        <v>243</v>
      </c>
      <c r="D132" s="83" t="s">
        <v>243</v>
      </c>
      <c r="E132" s="83" t="s">
        <v>243</v>
      </c>
      <c r="F132" s="253"/>
      <c r="G132" s="253"/>
      <c r="H132" s="253"/>
      <c r="I132" s="253"/>
      <c r="J132" s="253"/>
      <c r="K132" s="253"/>
    </row>
    <row r="133" spans="1:11" ht="34.9" customHeight="1">
      <c r="A133" s="69"/>
      <c r="B133" s="270"/>
      <c r="C133" s="83" t="s">
        <v>243</v>
      </c>
      <c r="D133" s="83" t="s">
        <v>243</v>
      </c>
      <c r="E133" s="83" t="s">
        <v>243</v>
      </c>
      <c r="F133" s="253"/>
      <c r="G133" s="253"/>
      <c r="H133" s="253"/>
      <c r="I133" s="253"/>
      <c r="J133" s="253"/>
      <c r="K133" s="253"/>
    </row>
    <row r="134" spans="1:11" ht="34.9" customHeight="1">
      <c r="A134" s="69"/>
      <c r="B134" s="270"/>
      <c r="C134" s="216" t="s">
        <v>243</v>
      </c>
      <c r="D134" s="83" t="s">
        <v>243</v>
      </c>
      <c r="E134" s="83" t="s">
        <v>243</v>
      </c>
      <c r="F134" s="253"/>
      <c r="G134" s="253"/>
      <c r="H134" s="253"/>
      <c r="I134" s="253"/>
      <c r="J134" s="253"/>
      <c r="K134" s="253"/>
    </row>
    <row r="136" spans="1:11">
      <c r="I136" s="5" t="s">
        <v>306</v>
      </c>
      <c r="J136" s="75" t="str">
        <f>IF($B$7="","",$B$7)</f>
        <v>Belgium</v>
      </c>
      <c r="K136" s="30" t="s">
        <v>284</v>
      </c>
    </row>
    <row r="137" spans="1:11" ht="23.25" customHeight="1">
      <c r="A137" s="272" t="s">
        <v>264</v>
      </c>
      <c r="B137" s="272"/>
      <c r="C137" s="272"/>
      <c r="D137" s="272"/>
      <c r="E137" s="272"/>
      <c r="F137" s="272"/>
      <c r="G137" s="272"/>
      <c r="H137" s="272"/>
      <c r="I137" s="272"/>
      <c r="J137" s="272"/>
      <c r="K137" s="272"/>
    </row>
    <row r="138" spans="1:11" ht="23.25" customHeight="1" thickBot="1">
      <c r="A138" s="68"/>
      <c r="B138" s="68"/>
      <c r="C138" s="68"/>
      <c r="D138" s="68"/>
      <c r="E138" s="68"/>
      <c r="F138" s="68"/>
      <c r="G138" s="68"/>
      <c r="H138" s="68"/>
      <c r="I138" s="68"/>
      <c r="J138" s="68"/>
      <c r="K138" s="68"/>
    </row>
    <row r="139" spans="1:11" ht="149.25" customHeight="1" thickBot="1">
      <c r="A139" s="167" t="s">
        <v>221</v>
      </c>
      <c r="B139" s="234" t="s">
        <v>297</v>
      </c>
      <c r="C139" s="235">
        <f>SUM(C140:C147)</f>
        <v>2456759</v>
      </c>
      <c r="D139" s="246" t="s">
        <v>390</v>
      </c>
    </row>
    <row r="140" spans="1:11" s="138" customFormat="1">
      <c r="A140" s="231" t="s">
        <v>451</v>
      </c>
      <c r="B140" s="232" t="s">
        <v>452</v>
      </c>
      <c r="C140" s="233">
        <v>948349</v>
      </c>
      <c r="D140" s="159"/>
      <c r="E140" s="157"/>
      <c r="F140" s="157"/>
      <c r="G140" s="157"/>
      <c r="H140" s="157"/>
      <c r="I140" s="157"/>
      <c r="J140" s="157"/>
      <c r="K140" s="157"/>
    </row>
    <row r="141" spans="1:11" ht="45">
      <c r="A141" s="133" t="s">
        <v>366</v>
      </c>
      <c r="B141" s="158" t="s">
        <v>453</v>
      </c>
      <c r="C141" s="176">
        <v>402342</v>
      </c>
    </row>
    <row r="142" spans="1:11" ht="30">
      <c r="A142" s="134" t="s">
        <v>367</v>
      </c>
      <c r="B142" s="158" t="s">
        <v>454</v>
      </c>
      <c r="C142" s="176">
        <v>18365</v>
      </c>
    </row>
    <row r="143" spans="1:11" ht="30">
      <c r="A143" s="137" t="s">
        <v>368</v>
      </c>
      <c r="B143" s="158" t="s">
        <v>455</v>
      </c>
      <c r="C143" s="176">
        <v>258426</v>
      </c>
    </row>
    <row r="144" spans="1:11" s="178" customFormat="1">
      <c r="A144" s="183" t="s">
        <v>468</v>
      </c>
      <c r="B144" s="181" t="s">
        <v>469</v>
      </c>
      <c r="C144" s="171">
        <v>4947</v>
      </c>
    </row>
    <row r="145" spans="1:11" s="178" customFormat="1" ht="30">
      <c r="A145" s="183" t="s">
        <v>468</v>
      </c>
      <c r="B145" s="181" t="s">
        <v>470</v>
      </c>
      <c r="C145" s="171">
        <v>3146</v>
      </c>
    </row>
    <row r="146" spans="1:11" s="178" customFormat="1">
      <c r="A146" s="183" t="s">
        <v>468</v>
      </c>
      <c r="B146" s="181" t="s">
        <v>471</v>
      </c>
      <c r="C146" s="171">
        <v>86370</v>
      </c>
    </row>
    <row r="147" spans="1:11" s="178" customFormat="1">
      <c r="A147" s="212" t="s">
        <v>556</v>
      </c>
      <c r="B147" s="214" t="s">
        <v>557</v>
      </c>
      <c r="C147" s="171">
        <v>734814</v>
      </c>
    </row>
    <row r="149" spans="1:11" ht="15.75" customHeight="1">
      <c r="A149" s="271" t="s">
        <v>274</v>
      </c>
      <c r="B149" s="271"/>
      <c r="C149" s="271"/>
      <c r="D149" s="271"/>
      <c r="E149" s="271"/>
      <c r="F149" s="271"/>
      <c r="G149" s="271"/>
      <c r="H149" s="271"/>
      <c r="I149" s="271"/>
      <c r="J149" s="271"/>
      <c r="K149" s="271"/>
    </row>
    <row r="150" spans="1:11" ht="15.75" thickBot="1"/>
    <row r="151" spans="1:11" ht="148.9" customHeight="1" thickBot="1">
      <c r="A151" s="167" t="s">
        <v>222</v>
      </c>
      <c r="B151" s="234" t="s">
        <v>576</v>
      </c>
      <c r="C151" s="237">
        <f>SUM(C152:C159)</f>
        <v>642402</v>
      </c>
      <c r="D151" s="246" t="s">
        <v>390</v>
      </c>
    </row>
    <row r="152" spans="1:11" s="157" customFormat="1" ht="30">
      <c r="A152" s="231" t="s">
        <v>456</v>
      </c>
      <c r="B152" s="232" t="s">
        <v>457</v>
      </c>
      <c r="C152" s="236" t="s">
        <v>374</v>
      </c>
      <c r="D152" s="205"/>
    </row>
    <row r="153" spans="1:11" s="135" customFormat="1" ht="45">
      <c r="A153" s="141" t="s">
        <v>369</v>
      </c>
      <c r="B153" s="139" t="s">
        <v>378</v>
      </c>
      <c r="C153" s="132">
        <v>39682</v>
      </c>
      <c r="D153" s="136"/>
    </row>
    <row r="154" spans="1:11" s="135" customFormat="1" ht="30">
      <c r="A154" s="141" t="s">
        <v>371</v>
      </c>
      <c r="B154" s="139" t="s">
        <v>372</v>
      </c>
      <c r="C154" s="132">
        <v>3486</v>
      </c>
      <c r="D154" s="136"/>
    </row>
    <row r="155" spans="1:11" s="135" customFormat="1" ht="30">
      <c r="A155" s="141" t="s">
        <v>370</v>
      </c>
      <c r="B155" s="139" t="s">
        <v>373</v>
      </c>
      <c r="C155" s="132">
        <v>16129</v>
      </c>
      <c r="D155" s="136"/>
    </row>
    <row r="156" spans="1:11" s="180" customFormat="1">
      <c r="A156" s="187" t="s">
        <v>475</v>
      </c>
      <c r="B156" s="185" t="s">
        <v>469</v>
      </c>
      <c r="C156" s="161">
        <v>4947</v>
      </c>
      <c r="D156" s="182"/>
    </row>
    <row r="157" spans="1:11" s="180" customFormat="1" ht="30">
      <c r="A157" s="187" t="s">
        <v>475</v>
      </c>
      <c r="B157" s="185" t="s">
        <v>470</v>
      </c>
      <c r="C157" s="161">
        <v>3146</v>
      </c>
      <c r="D157" s="182"/>
    </row>
    <row r="158" spans="1:11" s="180" customFormat="1">
      <c r="A158" s="187" t="s">
        <v>476</v>
      </c>
      <c r="B158" s="185" t="s">
        <v>471</v>
      </c>
      <c r="C158" s="161">
        <v>86370</v>
      </c>
      <c r="D158" s="182"/>
    </row>
    <row r="159" spans="1:11" s="213" customFormat="1">
      <c r="A159" s="219" t="s">
        <v>556</v>
      </c>
      <c r="B159" s="214" t="s">
        <v>557</v>
      </c>
      <c r="C159" s="161">
        <v>488642</v>
      </c>
      <c r="D159" s="215"/>
    </row>
    <row r="161" spans="1:11" ht="23.25" customHeight="1">
      <c r="A161" s="272" t="s">
        <v>265</v>
      </c>
      <c r="B161" s="272"/>
      <c r="C161" s="272"/>
      <c r="D161" s="272"/>
      <c r="E161" s="272"/>
      <c r="F161" s="272"/>
      <c r="G161" s="272"/>
      <c r="H161" s="272"/>
      <c r="I161" s="272"/>
      <c r="J161" s="272"/>
      <c r="K161" s="272"/>
    </row>
    <row r="163" spans="1:11" ht="15" customHeight="1">
      <c r="A163" s="271" t="s">
        <v>276</v>
      </c>
      <c r="B163" s="271"/>
      <c r="C163" s="271"/>
      <c r="D163" s="271"/>
      <c r="E163" s="271"/>
      <c r="F163" s="271"/>
      <c r="G163" s="271"/>
      <c r="H163" s="271"/>
      <c r="I163" s="271"/>
      <c r="J163" s="271"/>
      <c r="K163" s="271"/>
    </row>
    <row r="165" spans="1:11" ht="15" customHeight="1">
      <c r="B165" s="302" t="s">
        <v>280</v>
      </c>
      <c r="C165" s="303"/>
    </row>
    <row r="166" spans="1:11" ht="97.15" customHeight="1">
      <c r="A166" s="82" t="s">
        <v>212</v>
      </c>
      <c r="B166" s="33" t="s">
        <v>305</v>
      </c>
      <c r="C166" s="186" t="s">
        <v>477</v>
      </c>
      <c r="D166" s="46"/>
    </row>
    <row r="167" spans="1:11" ht="171" customHeight="1">
      <c r="A167" s="84" t="s">
        <v>291</v>
      </c>
      <c r="B167" s="49" t="s">
        <v>304</v>
      </c>
      <c r="C167" s="186" t="s">
        <v>477</v>
      </c>
    </row>
    <row r="170" spans="1:11" ht="99.75" customHeight="1" thickBot="1">
      <c r="B170" s="223" t="s">
        <v>281</v>
      </c>
      <c r="C170" s="223" t="s">
        <v>275</v>
      </c>
      <c r="D170" s="223" t="s">
        <v>279</v>
      </c>
    </row>
    <row r="171" spans="1:11" s="138" customFormat="1" ht="99.75" customHeight="1" thickBot="1">
      <c r="A171" s="142" t="s">
        <v>391</v>
      </c>
      <c r="B171" s="275" t="s">
        <v>392</v>
      </c>
      <c r="C171" s="276"/>
      <c r="D171" s="206">
        <f>SUM(D172:D181)</f>
        <v>4.0559340498701495</v>
      </c>
      <c r="E171" s="246" t="s">
        <v>390</v>
      </c>
    </row>
    <row r="172" spans="1:11" ht="30">
      <c r="A172" s="141" t="s">
        <v>375</v>
      </c>
      <c r="B172" s="217" t="s">
        <v>101</v>
      </c>
      <c r="C172" s="218" t="s">
        <v>458</v>
      </c>
      <c r="D172" s="207">
        <f>7048*0.000085984522785889</f>
        <v>0.60601891659494567</v>
      </c>
      <c r="E172" s="32" t="s">
        <v>379</v>
      </c>
    </row>
    <row r="173" spans="1:11" ht="30">
      <c r="A173" s="141" t="s">
        <v>376</v>
      </c>
      <c r="B173" s="48" t="s">
        <v>102</v>
      </c>
      <c r="C173" s="160" t="s">
        <v>459</v>
      </c>
      <c r="D173" s="83">
        <v>0</v>
      </c>
      <c r="E173" s="32" t="s">
        <v>449</v>
      </c>
    </row>
    <row r="174" spans="1:11" ht="30">
      <c r="A174" s="141" t="s">
        <v>377</v>
      </c>
      <c r="B174" s="48" t="s">
        <v>104</v>
      </c>
      <c r="C174" s="160" t="s">
        <v>460</v>
      </c>
      <c r="D174" s="131">
        <f>7058*0.000085984522785889</f>
        <v>0.60687876182280454</v>
      </c>
      <c r="E174" s="32" t="s">
        <v>450</v>
      </c>
    </row>
    <row r="175" spans="1:11">
      <c r="A175" s="219" t="s">
        <v>565</v>
      </c>
      <c r="B175" s="48" t="s">
        <v>105</v>
      </c>
      <c r="C175" s="186" t="s">
        <v>482</v>
      </c>
      <c r="D175" s="162">
        <v>2.52</v>
      </c>
      <c r="E175" s="247" t="s">
        <v>461</v>
      </c>
    </row>
    <row r="176" spans="1:11" ht="30">
      <c r="A176" s="191" t="s">
        <v>483</v>
      </c>
      <c r="B176" s="48" t="s">
        <v>106</v>
      </c>
      <c r="C176" s="190" t="s">
        <v>478</v>
      </c>
      <c r="D176" s="190" t="s">
        <v>479</v>
      </c>
    </row>
    <row r="177" spans="1:11">
      <c r="A177" s="219" t="s">
        <v>564</v>
      </c>
      <c r="B177" s="48" t="s">
        <v>107</v>
      </c>
      <c r="C177" s="190" t="s">
        <v>480</v>
      </c>
      <c r="D177" s="190" t="s">
        <v>481</v>
      </c>
    </row>
    <row r="178" spans="1:11" ht="30">
      <c r="A178" s="219" t="s">
        <v>561</v>
      </c>
      <c r="B178" s="48" t="s">
        <v>108</v>
      </c>
      <c r="C178" s="220" t="s">
        <v>558</v>
      </c>
      <c r="D178" s="208">
        <v>0.317</v>
      </c>
    </row>
    <row r="179" spans="1:11" ht="30">
      <c r="A179" s="219" t="s">
        <v>562</v>
      </c>
      <c r="B179" s="48" t="s">
        <v>109</v>
      </c>
      <c r="C179" s="220" t="s">
        <v>559</v>
      </c>
      <c r="D179" s="222">
        <v>7.1848667239897E-4</v>
      </c>
    </row>
    <row r="180" spans="1:11">
      <c r="A180" s="225" t="s">
        <v>563</v>
      </c>
      <c r="B180" s="48" t="s">
        <v>110</v>
      </c>
      <c r="C180" s="221" t="s">
        <v>560</v>
      </c>
      <c r="D180" s="222">
        <v>5.3178847799999996E-3</v>
      </c>
    </row>
    <row r="181" spans="1:11" ht="18" customHeight="1" thickBot="1">
      <c r="A181" s="79" t="s">
        <v>277</v>
      </c>
      <c r="B181" s="79" t="s">
        <v>111</v>
      </c>
      <c r="C181" s="73"/>
      <c r="D181" s="73"/>
    </row>
    <row r="182" spans="1:11" ht="57.75" customHeight="1" thickTop="1" thickBot="1">
      <c r="A182" s="204" t="s">
        <v>278</v>
      </c>
      <c r="B182" s="254" t="s">
        <v>303</v>
      </c>
      <c r="C182" s="254"/>
      <c r="D182" s="238" t="s">
        <v>380</v>
      </c>
      <c r="E182" s="130"/>
    </row>
    <row r="183" spans="1:11" ht="95.25" customHeight="1" thickBot="1">
      <c r="A183" s="167" t="s">
        <v>290</v>
      </c>
      <c r="B183" s="260" t="s">
        <v>577</v>
      </c>
      <c r="C183" s="260"/>
      <c r="D183" s="239">
        <f>SUM(D184:D189)</f>
        <v>6.8314213241614103</v>
      </c>
      <c r="E183" s="244" t="s">
        <v>588</v>
      </c>
    </row>
    <row r="184" spans="1:11" s="163" customFormat="1" ht="95.25" customHeight="1">
      <c r="A184" s="164" t="s">
        <v>462</v>
      </c>
      <c r="B184" s="273" t="s">
        <v>463</v>
      </c>
      <c r="C184" s="274"/>
      <c r="D184" s="240">
        <v>4.2699999999999996</v>
      </c>
      <c r="E184" s="245" t="s">
        <v>464</v>
      </c>
    </row>
    <row r="185" spans="1:11" s="138" customFormat="1" ht="54.75" customHeight="1">
      <c r="A185" s="143" t="s">
        <v>381</v>
      </c>
      <c r="B185" s="270" t="s">
        <v>384</v>
      </c>
      <c r="C185" s="270"/>
      <c r="D185" s="241">
        <f>15450*0.000085984522785889</f>
        <v>1.328460877041985</v>
      </c>
      <c r="E185" s="32" t="s">
        <v>387</v>
      </c>
    </row>
    <row r="186" spans="1:11" s="138" customFormat="1" ht="54.75" customHeight="1">
      <c r="A186" s="143" t="s">
        <v>382</v>
      </c>
      <c r="B186" s="270" t="s">
        <v>385</v>
      </c>
      <c r="C186" s="270"/>
      <c r="D186" s="241">
        <f>633*0.000085984522785889</f>
        <v>5.4428202923467735E-2</v>
      </c>
      <c r="E186" s="32" t="s">
        <v>388</v>
      </c>
    </row>
    <row r="187" spans="1:11" s="138" customFormat="1" ht="54.75" customHeight="1">
      <c r="A187" s="143" t="s">
        <v>383</v>
      </c>
      <c r="B187" s="270" t="s">
        <v>386</v>
      </c>
      <c r="C187" s="270"/>
      <c r="D187" s="241">
        <f>9159*0.000085984522785889</f>
        <v>0.78753224419595735</v>
      </c>
      <c r="E187" s="32" t="s">
        <v>389</v>
      </c>
    </row>
    <row r="188" spans="1:11" s="188" customFormat="1" ht="54.75" customHeight="1">
      <c r="A188" s="156" t="s">
        <v>484</v>
      </c>
      <c r="B188" s="270" t="s">
        <v>386</v>
      </c>
      <c r="C188" s="270"/>
      <c r="D188" s="241" t="s">
        <v>485</v>
      </c>
      <c r="E188" s="32"/>
    </row>
    <row r="189" spans="1:11">
      <c r="A189" s="231" t="s">
        <v>568</v>
      </c>
      <c r="B189" s="270" t="s">
        <v>566</v>
      </c>
      <c r="C189" s="270"/>
      <c r="D189" s="242">
        <v>0.39100000000000001</v>
      </c>
      <c r="E189" s="228" t="s">
        <v>567</v>
      </c>
    </row>
    <row r="190" spans="1:11">
      <c r="I190" s="5" t="s">
        <v>306</v>
      </c>
      <c r="J190" s="75" t="str">
        <f>IF($B$7="","",$B$7)</f>
        <v>Belgium</v>
      </c>
      <c r="K190" s="30" t="s">
        <v>285</v>
      </c>
    </row>
    <row r="193" spans="1:11" ht="23.25" customHeight="1">
      <c r="A193" s="272" t="s">
        <v>99</v>
      </c>
      <c r="B193" s="272"/>
      <c r="C193" s="272"/>
      <c r="D193" s="272"/>
      <c r="E193" s="272"/>
      <c r="F193" s="272"/>
      <c r="G193" s="272"/>
      <c r="H193" s="272"/>
      <c r="I193" s="272"/>
      <c r="J193" s="272"/>
      <c r="K193" s="272"/>
    </row>
    <row r="195" spans="1:11" ht="15" customHeight="1">
      <c r="A195" s="271" t="s">
        <v>220</v>
      </c>
      <c r="B195" s="271"/>
      <c r="C195" s="271"/>
      <c r="D195" s="271"/>
      <c r="E195" s="271"/>
      <c r="F195" s="271"/>
      <c r="G195" s="271"/>
      <c r="H195" s="271"/>
      <c r="I195" s="271"/>
      <c r="J195" s="271"/>
      <c r="K195" s="271"/>
    </row>
    <row r="198" spans="1:11" ht="56.25" customHeight="1">
      <c r="A198" s="300" t="s">
        <v>301</v>
      </c>
      <c r="B198" s="301"/>
      <c r="C198" s="254" t="s">
        <v>275</v>
      </c>
      <c r="D198" s="268" t="s">
        <v>298</v>
      </c>
      <c r="E198" s="269"/>
      <c r="F198" s="82" t="s">
        <v>296</v>
      </c>
      <c r="G198" s="228"/>
      <c r="H198" s="228"/>
    </row>
    <row r="199" spans="1:11" ht="92.25" customHeight="1">
      <c r="A199" s="298"/>
      <c r="B199" s="299"/>
      <c r="C199" s="293"/>
      <c r="D199" s="82" t="s">
        <v>299</v>
      </c>
      <c r="E199" s="82" t="s">
        <v>326</v>
      </c>
      <c r="F199" s="248"/>
      <c r="G199" s="228"/>
      <c r="H199" s="228"/>
      <c r="I199" s="228"/>
    </row>
    <row r="200" spans="1:11" ht="25.15" customHeight="1">
      <c r="A200" s="141" t="s">
        <v>393</v>
      </c>
      <c r="B200" s="48" t="s">
        <v>100</v>
      </c>
      <c r="C200" s="140" t="s">
        <v>405</v>
      </c>
      <c r="D200" s="140" t="s">
        <v>374</v>
      </c>
      <c r="E200" s="140" t="s">
        <v>374</v>
      </c>
      <c r="F200" s="45"/>
      <c r="G200" s="228"/>
      <c r="H200" s="228"/>
      <c r="I200" s="228"/>
    </row>
    <row r="201" spans="1:11">
      <c r="A201" s="141" t="s">
        <v>394</v>
      </c>
      <c r="B201" s="147" t="s">
        <v>412</v>
      </c>
      <c r="C201" s="147" t="s">
        <v>413</v>
      </c>
      <c r="D201" s="131">
        <f>1544066*0.000085984522785889</f>
        <v>132.76577815991647</v>
      </c>
      <c r="E201" s="131">
        <f>260778*0.000085984522785889</f>
        <v>22.422871883058562</v>
      </c>
      <c r="F201" s="144"/>
      <c r="G201" s="228"/>
      <c r="H201" s="228"/>
      <c r="I201" s="228"/>
    </row>
    <row r="202" spans="1:11" ht="30">
      <c r="A202" s="141" t="s">
        <v>395</v>
      </c>
      <c r="B202" s="147" t="s">
        <v>414</v>
      </c>
      <c r="C202" s="147" t="s">
        <v>415</v>
      </c>
      <c r="D202" s="131">
        <v>0</v>
      </c>
      <c r="E202" s="131">
        <v>0</v>
      </c>
      <c r="F202" s="144"/>
      <c r="G202" s="228"/>
      <c r="H202" s="228"/>
      <c r="I202" s="228"/>
    </row>
    <row r="203" spans="1:11" ht="25.15" customHeight="1">
      <c r="A203" s="141" t="s">
        <v>396</v>
      </c>
      <c r="B203" s="149" t="s">
        <v>416</v>
      </c>
      <c r="C203" s="147" t="s">
        <v>417</v>
      </c>
      <c r="D203" s="131">
        <f>22000*0.000085984522785889</f>
        <v>1.8916595012895578</v>
      </c>
      <c r="E203" s="131">
        <f>18000*0.000085984522785889</f>
        <v>1.547721410146002</v>
      </c>
      <c r="F203" s="144"/>
      <c r="G203" s="228"/>
      <c r="H203" s="228"/>
      <c r="I203" s="228"/>
    </row>
    <row r="204" spans="1:11" ht="25.15" customHeight="1">
      <c r="A204" s="141" t="s">
        <v>397</v>
      </c>
      <c r="B204" s="147" t="s">
        <v>418</v>
      </c>
      <c r="C204" s="147" t="s">
        <v>419</v>
      </c>
      <c r="D204" s="131">
        <f>173191*0.000085984522785889</f>
        <v>14.891745485810901</v>
      </c>
      <c r="E204" s="131">
        <f>173191*0.000085984522785889</f>
        <v>14.891745485810901</v>
      </c>
      <c r="F204" s="144"/>
      <c r="G204" s="228"/>
      <c r="H204" s="228"/>
      <c r="I204" s="228"/>
    </row>
    <row r="205" spans="1:11" ht="25.15" customHeight="1">
      <c r="A205" s="141" t="s">
        <v>398</v>
      </c>
      <c r="B205" s="147" t="s">
        <v>420</v>
      </c>
      <c r="C205" s="147" t="s">
        <v>421</v>
      </c>
      <c r="D205" s="131">
        <f>(68000+26375)*0.000085984522785889</f>
        <v>8.1147893379182747</v>
      </c>
      <c r="E205" s="131">
        <f>26375*0.000085984522785889</f>
        <v>2.2678417884778224</v>
      </c>
      <c r="F205" s="144"/>
      <c r="G205" s="228"/>
      <c r="H205" s="228"/>
      <c r="I205" s="228"/>
    </row>
    <row r="206" spans="1:11">
      <c r="A206" s="141" t="s">
        <v>399</v>
      </c>
      <c r="B206" s="147" t="s">
        <v>422</v>
      </c>
      <c r="C206" s="147" t="s">
        <v>423</v>
      </c>
      <c r="D206" s="131">
        <v>0</v>
      </c>
      <c r="E206" s="131">
        <v>0</v>
      </c>
      <c r="F206" s="144"/>
      <c r="G206" s="228"/>
      <c r="H206" s="228"/>
      <c r="I206" s="228"/>
    </row>
    <row r="207" spans="1:11">
      <c r="A207" s="141" t="s">
        <v>400</v>
      </c>
      <c r="B207" s="147" t="s">
        <v>424</v>
      </c>
      <c r="C207" s="147" t="s">
        <v>425</v>
      </c>
      <c r="D207" s="131">
        <v>0</v>
      </c>
      <c r="E207" s="131">
        <v>0</v>
      </c>
      <c r="F207" s="144"/>
      <c r="G207" s="228"/>
      <c r="H207" s="142"/>
      <c r="I207" s="142"/>
    </row>
    <row r="208" spans="1:11" ht="30">
      <c r="A208" s="141" t="s">
        <v>401</v>
      </c>
      <c r="B208" s="149" t="s">
        <v>426</v>
      </c>
      <c r="C208" s="147" t="s">
        <v>427</v>
      </c>
      <c r="D208" s="131">
        <f>5000*0.000085984522785889</f>
        <v>0.42992261392944497</v>
      </c>
      <c r="E208" s="131">
        <f>2000*0.000085984522785889</f>
        <v>0.171969045571778</v>
      </c>
      <c r="F208" s="144"/>
      <c r="G208" s="251"/>
      <c r="H208" s="142"/>
      <c r="I208" s="252"/>
    </row>
    <row r="209" spans="1:11">
      <c r="A209" s="141" t="s">
        <v>402</v>
      </c>
      <c r="B209" s="149" t="s">
        <v>428</v>
      </c>
      <c r="C209" s="147" t="s">
        <v>429</v>
      </c>
      <c r="D209" s="131">
        <f>6000*0.000085984522785889</f>
        <v>0.51590713671533395</v>
      </c>
      <c r="E209" s="131">
        <f>2000*0.000085984522785889</f>
        <v>0.171969045571778</v>
      </c>
      <c r="F209" s="144"/>
      <c r="G209" s="251"/>
      <c r="H209" s="142"/>
      <c r="I209" s="252"/>
    </row>
    <row r="210" spans="1:11" ht="15.75" thickBot="1">
      <c r="A210" s="79" t="s">
        <v>403</v>
      </c>
      <c r="B210" s="147" t="s">
        <v>430</v>
      </c>
      <c r="C210" s="147" t="s">
        <v>431</v>
      </c>
      <c r="D210" s="131">
        <f>25713*0.000085984522785889</f>
        <v>2.2109200343935638</v>
      </c>
      <c r="E210" s="131">
        <f>25713*0.000085984522785889</f>
        <v>2.2109200343935638</v>
      </c>
      <c r="F210" s="144"/>
      <c r="G210" s="251"/>
      <c r="H210" s="142"/>
      <c r="I210" s="252"/>
    </row>
    <row r="211" spans="1:11" s="138" customFormat="1" ht="15.75" thickTop="1">
      <c r="A211" s="143" t="s">
        <v>404</v>
      </c>
      <c r="B211" s="149" t="s">
        <v>432</v>
      </c>
      <c r="C211" s="147" t="s">
        <v>433</v>
      </c>
      <c r="D211" s="131">
        <f>206000*0.000085984522785889</f>
        <v>17.712811693893133</v>
      </c>
      <c r="E211" s="131">
        <f>11000*0.000085984522785889</f>
        <v>0.94582975064477892</v>
      </c>
      <c r="F211" s="144"/>
      <c r="G211" s="251"/>
      <c r="H211" s="142"/>
      <c r="I211" s="252"/>
    </row>
    <row r="212" spans="1:11" s="138" customFormat="1">
      <c r="A212" s="143" t="s">
        <v>406</v>
      </c>
      <c r="B212" s="147" t="s">
        <v>434</v>
      </c>
      <c r="C212" s="147" t="s">
        <v>435</v>
      </c>
      <c r="D212" s="131">
        <f>(371000+64594)*0.000085984522785889</f>
        <v>37.454342218396533</v>
      </c>
      <c r="E212" s="131">
        <f>64594*0.000085984522785889</f>
        <v>5.5540842648317135</v>
      </c>
      <c r="F212" s="144"/>
      <c r="G212" s="250"/>
      <c r="H212" s="228"/>
      <c r="I212" s="252"/>
    </row>
    <row r="213" spans="1:11" s="138" customFormat="1">
      <c r="A213" s="143" t="s">
        <v>407</v>
      </c>
      <c r="B213" s="147" t="s">
        <v>436</v>
      </c>
      <c r="C213" s="147" t="s">
        <v>427</v>
      </c>
      <c r="D213" s="131">
        <f>2000*0.000085984522785889</f>
        <v>0.171969045571778</v>
      </c>
      <c r="E213" s="131"/>
      <c r="F213" s="144"/>
      <c r="G213" s="228"/>
      <c r="H213" s="228"/>
      <c r="I213" s="228"/>
    </row>
    <row r="214" spans="1:11" s="138" customFormat="1">
      <c r="A214" s="143" t="s">
        <v>408</v>
      </c>
      <c r="B214" s="147" t="s">
        <v>437</v>
      </c>
      <c r="C214" s="147" t="s">
        <v>435</v>
      </c>
      <c r="D214" s="131">
        <f>(44000+18743)*0.000085984522785889</f>
        <v>5.3949269131550333</v>
      </c>
      <c r="E214" s="131">
        <f>18743*0.000085984522785889</f>
        <v>1.6116079105759176</v>
      </c>
      <c r="F214" s="144"/>
      <c r="G214" s="228"/>
      <c r="H214" s="228"/>
      <c r="I214" s="228"/>
    </row>
    <row r="215" spans="1:11" s="138" customFormat="1">
      <c r="A215" s="143" t="s">
        <v>409</v>
      </c>
      <c r="B215" s="147" t="s">
        <v>438</v>
      </c>
      <c r="C215" s="147" t="s">
        <v>439</v>
      </c>
      <c r="D215" s="131"/>
      <c r="E215" s="131"/>
      <c r="F215" s="144"/>
      <c r="G215" s="228"/>
      <c r="H215" s="228"/>
      <c r="I215" s="228"/>
    </row>
    <row r="216" spans="1:11" s="138" customFormat="1">
      <c r="A216" s="143" t="s">
        <v>410</v>
      </c>
      <c r="B216" s="148" t="s">
        <v>440</v>
      </c>
      <c r="C216" s="147" t="s">
        <v>441</v>
      </c>
      <c r="D216" s="131">
        <f>(93000+10000)*0.000085984522785889</f>
        <v>8.8564058469465667</v>
      </c>
      <c r="E216" s="131">
        <f>10000*0.000085984522785889</f>
        <v>0.85984522785888995</v>
      </c>
      <c r="F216" s="144"/>
      <c r="G216" s="228"/>
      <c r="H216" s="228"/>
      <c r="I216" s="228"/>
    </row>
    <row r="217" spans="1:11" s="138" customFormat="1" ht="15.75" thickBot="1">
      <c r="A217" s="204" t="s">
        <v>411</v>
      </c>
      <c r="B217" s="173" t="s">
        <v>442</v>
      </c>
      <c r="C217" s="173" t="s">
        <v>443</v>
      </c>
      <c r="D217" s="169">
        <f>132000*0.000085984522785889</f>
        <v>11.349957007737348</v>
      </c>
      <c r="E217" s="169">
        <f>50*0.000085984522785889</f>
        <v>4.2992261392944498E-3</v>
      </c>
      <c r="F217" s="201"/>
      <c r="G217" s="228"/>
      <c r="H217" s="228"/>
      <c r="I217" s="228"/>
    </row>
    <row r="218" spans="1:11" ht="15.75" thickBot="1">
      <c r="A218" s="167" t="s">
        <v>404</v>
      </c>
      <c r="B218" s="166" t="s">
        <v>103</v>
      </c>
      <c r="C218" s="165" t="s">
        <v>444</v>
      </c>
      <c r="D218" s="226">
        <f>SUM(D201:D217)</f>
        <v>241.76113499567393</v>
      </c>
      <c r="E218" s="226">
        <f>SUM(E201:E217)</f>
        <v>52.660705073081012</v>
      </c>
      <c r="F218" s="224" t="s">
        <v>593</v>
      </c>
      <c r="G218" s="228"/>
      <c r="H218" s="228"/>
      <c r="I218" s="228"/>
      <c r="J218" s="228"/>
    </row>
    <row r="219" spans="1:11" s="193" customFormat="1">
      <c r="A219" s="200" t="s">
        <v>504</v>
      </c>
      <c r="B219" s="196" t="s">
        <v>100</v>
      </c>
      <c r="C219" s="197"/>
      <c r="D219" s="197"/>
      <c r="E219" s="197"/>
      <c r="F219" s="203"/>
      <c r="G219" s="228"/>
      <c r="H219" s="228"/>
      <c r="I219" s="228"/>
      <c r="J219" s="184"/>
      <c r="K219" s="184"/>
    </row>
    <row r="220" spans="1:11" s="193" customFormat="1">
      <c r="A220" s="199" t="s">
        <v>505</v>
      </c>
      <c r="B220" s="195" t="s">
        <v>101</v>
      </c>
      <c r="C220" s="198" t="s">
        <v>486</v>
      </c>
      <c r="D220" s="131">
        <v>9.51</v>
      </c>
      <c r="E220" s="131">
        <v>2.83</v>
      </c>
      <c r="F220" s="194"/>
      <c r="G220" s="228"/>
      <c r="H220" s="228"/>
      <c r="I220" s="228"/>
      <c r="J220" s="184"/>
      <c r="K220" s="184"/>
    </row>
    <row r="221" spans="1:11" s="193" customFormat="1">
      <c r="A221" s="199" t="s">
        <v>506</v>
      </c>
      <c r="B221" s="195" t="s">
        <v>102</v>
      </c>
      <c r="C221" s="198" t="s">
        <v>487</v>
      </c>
      <c r="D221" s="131">
        <v>2.89</v>
      </c>
      <c r="E221" s="131">
        <v>0.97</v>
      </c>
      <c r="F221" s="194"/>
      <c r="G221" s="228"/>
      <c r="H221" s="228"/>
      <c r="I221" s="228"/>
      <c r="J221" s="184"/>
      <c r="K221" s="184"/>
    </row>
    <row r="222" spans="1:11" s="193" customFormat="1">
      <c r="A222" s="199" t="s">
        <v>507</v>
      </c>
      <c r="B222" s="195" t="s">
        <v>104</v>
      </c>
      <c r="C222" s="198" t="s">
        <v>488</v>
      </c>
      <c r="D222" s="131">
        <v>0.3</v>
      </c>
      <c r="E222" s="131">
        <v>0.12</v>
      </c>
      <c r="F222" s="194"/>
      <c r="G222" s="228"/>
      <c r="H222" s="228"/>
      <c r="I222" s="228"/>
      <c r="J222" s="184"/>
      <c r="K222" s="184"/>
    </row>
    <row r="223" spans="1:11" s="193" customFormat="1">
      <c r="A223" s="199" t="s">
        <v>508</v>
      </c>
      <c r="B223" s="195" t="s">
        <v>105</v>
      </c>
      <c r="C223" s="198" t="s">
        <v>489</v>
      </c>
      <c r="D223" s="131">
        <v>20.9</v>
      </c>
      <c r="E223" s="131">
        <v>6.38</v>
      </c>
      <c r="F223" s="194"/>
      <c r="G223" s="228"/>
      <c r="H223" s="228"/>
      <c r="I223" s="228"/>
      <c r="J223" s="184"/>
      <c r="K223" s="184"/>
    </row>
    <row r="224" spans="1:11" s="193" customFormat="1">
      <c r="A224" s="199" t="s">
        <v>509</v>
      </c>
      <c r="B224" s="195" t="s">
        <v>106</v>
      </c>
      <c r="C224" s="198" t="s">
        <v>490</v>
      </c>
      <c r="D224" s="131" t="s">
        <v>491</v>
      </c>
      <c r="E224" s="131" t="s">
        <v>491</v>
      </c>
      <c r="F224" s="194"/>
      <c r="G224" s="228"/>
      <c r="H224" s="228"/>
      <c r="I224" s="228"/>
      <c r="J224" s="184"/>
      <c r="K224" s="184"/>
    </row>
    <row r="225" spans="1:11" s="193" customFormat="1" ht="30">
      <c r="A225" s="199" t="s">
        <v>510</v>
      </c>
      <c r="B225" s="195" t="s">
        <v>107</v>
      </c>
      <c r="C225" s="198" t="s">
        <v>492</v>
      </c>
      <c r="D225" s="131" t="s">
        <v>493</v>
      </c>
      <c r="E225" s="131" t="s">
        <v>493</v>
      </c>
      <c r="F225" s="194"/>
      <c r="G225" s="228"/>
      <c r="H225" s="228"/>
      <c r="I225" s="228"/>
      <c r="J225" s="184"/>
      <c r="K225" s="184"/>
    </row>
    <row r="226" spans="1:11" s="193" customFormat="1">
      <c r="A226" s="199" t="s">
        <v>511</v>
      </c>
      <c r="B226" s="195" t="s">
        <v>108</v>
      </c>
      <c r="C226" s="198" t="s">
        <v>494</v>
      </c>
      <c r="D226" s="131">
        <v>0.01</v>
      </c>
      <c r="E226" s="131">
        <v>0.01</v>
      </c>
      <c r="F226" s="194"/>
      <c r="G226" s="228"/>
      <c r="H226" s="228"/>
      <c r="I226" s="228"/>
      <c r="J226" s="184"/>
      <c r="K226" s="184"/>
    </row>
    <row r="227" spans="1:11" s="193" customFormat="1">
      <c r="A227" s="199" t="s">
        <v>512</v>
      </c>
      <c r="B227" s="195" t="s">
        <v>109</v>
      </c>
      <c r="C227" s="198" t="s">
        <v>495</v>
      </c>
      <c r="D227" s="131">
        <v>4.32</v>
      </c>
      <c r="E227" s="131">
        <v>0.34</v>
      </c>
      <c r="F227" s="194"/>
      <c r="G227" s="228"/>
      <c r="H227" s="228"/>
      <c r="I227" s="228"/>
      <c r="J227" s="184"/>
      <c r="K227" s="184"/>
    </row>
    <row r="228" spans="1:11" s="193" customFormat="1" ht="30">
      <c r="A228" s="199" t="s">
        <v>513</v>
      </c>
      <c r="B228" s="195" t="s">
        <v>110</v>
      </c>
      <c r="C228" s="198" t="s">
        <v>496</v>
      </c>
      <c r="D228" s="131">
        <v>3.867</v>
      </c>
      <c r="E228" s="131">
        <v>0.09</v>
      </c>
      <c r="F228" s="194"/>
      <c r="G228" s="228"/>
      <c r="H228" s="228"/>
      <c r="I228" s="228"/>
      <c r="J228" s="184"/>
      <c r="K228" s="184"/>
    </row>
    <row r="229" spans="1:11" s="193" customFormat="1" ht="30">
      <c r="A229" s="199" t="s">
        <v>514</v>
      </c>
      <c r="B229" s="195" t="s">
        <v>111</v>
      </c>
      <c r="C229" s="202" t="s">
        <v>497</v>
      </c>
      <c r="D229" s="249" t="s">
        <v>498</v>
      </c>
      <c r="E229" s="202" t="s">
        <v>498</v>
      </c>
      <c r="F229" s="201"/>
      <c r="G229" s="228"/>
      <c r="H229" s="228"/>
      <c r="I229" s="228"/>
    </row>
    <row r="230" spans="1:11" s="193" customFormat="1" ht="30">
      <c r="A230" s="199" t="s">
        <v>515</v>
      </c>
      <c r="B230" s="195" t="s">
        <v>499</v>
      </c>
      <c r="C230" s="202" t="s">
        <v>500</v>
      </c>
      <c r="D230" s="249" t="s">
        <v>501</v>
      </c>
      <c r="E230" s="202" t="s">
        <v>501</v>
      </c>
      <c r="F230" s="201"/>
      <c r="G230" s="228"/>
      <c r="H230" s="228"/>
      <c r="I230" s="228"/>
    </row>
    <row r="231" spans="1:11" s="193" customFormat="1" ht="30.75" thickBot="1">
      <c r="A231" s="199" t="s">
        <v>516</v>
      </c>
      <c r="B231" s="195" t="s">
        <v>502</v>
      </c>
      <c r="C231" s="202" t="s">
        <v>503</v>
      </c>
      <c r="D231" s="249" t="s">
        <v>501</v>
      </c>
      <c r="E231" s="202" t="s">
        <v>501</v>
      </c>
      <c r="F231" s="201"/>
      <c r="G231" s="228"/>
      <c r="H231" s="228"/>
      <c r="I231" s="228"/>
    </row>
    <row r="232" spans="1:11" s="193" customFormat="1" ht="15.75" thickBot="1">
      <c r="A232" s="167" t="s">
        <v>515</v>
      </c>
      <c r="B232" s="166" t="s">
        <v>103</v>
      </c>
      <c r="C232" s="165" t="s">
        <v>590</v>
      </c>
      <c r="D232" s="226">
        <f>SUM(D220:D231)</f>
        <v>41.796999999999997</v>
      </c>
      <c r="E232" s="226">
        <f>SUM(E220:E231)</f>
        <v>10.74</v>
      </c>
      <c r="F232" s="224" t="s">
        <v>591</v>
      </c>
      <c r="G232" s="228"/>
      <c r="H232" s="228"/>
      <c r="I232" s="228"/>
    </row>
    <row r="233" spans="1:11" s="188" customFormat="1" ht="25.15" customHeight="1">
      <c r="A233" s="230" t="s">
        <v>569</v>
      </c>
      <c r="B233" s="229" t="s">
        <v>101</v>
      </c>
      <c r="C233" s="210" t="s">
        <v>570</v>
      </c>
      <c r="D233" s="208">
        <v>333.67</v>
      </c>
      <c r="E233" s="208">
        <v>84.73</v>
      </c>
      <c r="F233" s="227">
        <v>2586.9699999999998</v>
      </c>
    </row>
    <row r="234" spans="1:11" s="188" customFormat="1" ht="30">
      <c r="A234" s="230" t="s">
        <v>571</v>
      </c>
      <c r="B234" s="229" t="s">
        <v>102</v>
      </c>
      <c r="C234" s="210" t="s">
        <v>572</v>
      </c>
      <c r="D234" s="208">
        <v>129.54</v>
      </c>
      <c r="E234" s="208">
        <v>45.42</v>
      </c>
      <c r="F234" s="227">
        <v>1230.3599999999999</v>
      </c>
    </row>
    <row r="235" spans="1:11" s="188" customFormat="1" ht="15.75" thickBot="1">
      <c r="A235" s="230" t="s">
        <v>573</v>
      </c>
      <c r="B235" s="229" t="s">
        <v>104</v>
      </c>
      <c r="C235" s="210" t="s">
        <v>574</v>
      </c>
      <c r="D235" s="208">
        <v>32.659999999999997</v>
      </c>
      <c r="E235" s="208">
        <v>32.659999999999997</v>
      </c>
      <c r="F235" s="227">
        <v>288.79000000000002</v>
      </c>
    </row>
    <row r="236" spans="1:11" s="228" customFormat="1" ht="15.75" thickBot="1">
      <c r="A236" s="167" t="s">
        <v>575</v>
      </c>
      <c r="B236" s="166" t="s">
        <v>103</v>
      </c>
      <c r="C236" s="165" t="s">
        <v>589</v>
      </c>
      <c r="D236" s="226">
        <f>SUM(D233:D235)</f>
        <v>495.87</v>
      </c>
      <c r="E236" s="226">
        <f t="shared" ref="E236" si="0">SUM(E233:E235)</f>
        <v>162.81</v>
      </c>
      <c r="F236" s="224" t="s">
        <v>592</v>
      </c>
    </row>
    <row r="237" spans="1:11" s="188" customFormat="1" ht="25.15" customHeight="1">
      <c r="A237" s="189"/>
      <c r="B237" s="192"/>
      <c r="C237" s="174"/>
      <c r="D237" s="172"/>
      <c r="E237" s="172"/>
      <c r="F237" s="170"/>
    </row>
    <row r="238" spans="1:11" s="188" customFormat="1" ht="25.15" customHeight="1">
      <c r="A238" s="189"/>
      <c r="B238" s="192"/>
      <c r="C238" s="174"/>
      <c r="D238" s="172"/>
      <c r="E238" s="172"/>
      <c r="F238" s="170"/>
    </row>
    <row r="239" spans="1:11" s="188" customFormat="1" ht="25.15" customHeight="1">
      <c r="A239" s="189"/>
      <c r="B239" s="192"/>
      <c r="C239" s="174"/>
      <c r="D239" s="172"/>
      <c r="E239" s="172"/>
      <c r="F239" s="170"/>
    </row>
    <row r="240" spans="1:11" s="188" customFormat="1" ht="25.15" customHeight="1">
      <c r="A240" s="189"/>
      <c r="B240" s="192"/>
      <c r="C240" s="174"/>
      <c r="D240" s="172"/>
      <c r="E240" s="172"/>
      <c r="F240" s="170"/>
    </row>
    <row r="241" spans="1:7" s="188" customFormat="1" ht="25.15" customHeight="1">
      <c r="A241" s="189"/>
      <c r="B241" s="192"/>
      <c r="C241" s="174"/>
      <c r="D241" s="172"/>
      <c r="E241" s="172"/>
      <c r="F241" s="170"/>
    </row>
    <row r="242" spans="1:7" s="188" customFormat="1" ht="25.15" customHeight="1">
      <c r="A242" s="189"/>
      <c r="B242" s="192"/>
      <c r="C242" s="174"/>
      <c r="D242" s="172"/>
      <c r="E242" s="172"/>
      <c r="F242" s="170"/>
    </row>
    <row r="243" spans="1:7" s="188" customFormat="1" ht="25.15" customHeight="1">
      <c r="A243" s="189"/>
      <c r="B243" s="192"/>
      <c r="C243" s="174"/>
      <c r="D243" s="172"/>
      <c r="E243" s="172"/>
      <c r="F243" s="170"/>
    </row>
    <row r="246" spans="1:7" ht="60">
      <c r="A246" s="298" t="s">
        <v>300</v>
      </c>
      <c r="B246" s="299"/>
      <c r="C246" s="82" t="s">
        <v>275</v>
      </c>
      <c r="D246" s="82" t="s">
        <v>307</v>
      </c>
    </row>
    <row r="247" spans="1:7">
      <c r="A247" s="146" t="s">
        <v>447</v>
      </c>
      <c r="B247" s="48" t="s">
        <v>292</v>
      </c>
      <c r="C247" s="145" t="s">
        <v>374</v>
      </c>
      <c r="D247" s="145" t="s">
        <v>374</v>
      </c>
    </row>
    <row r="248" spans="1:7">
      <c r="A248" s="199" t="s">
        <v>517</v>
      </c>
      <c r="B248" s="48" t="s">
        <v>293</v>
      </c>
      <c r="C248" s="198" t="s">
        <v>374</v>
      </c>
      <c r="D248" s="198" t="s">
        <v>374</v>
      </c>
      <c r="G248" s="131"/>
    </row>
    <row r="249" spans="1:7" ht="15.75" thickBot="1">
      <c r="A249" s="79" t="s">
        <v>286</v>
      </c>
      <c r="B249" s="72" t="s">
        <v>294</v>
      </c>
      <c r="C249" s="73"/>
      <c r="D249" s="73"/>
      <c r="G249" s="150"/>
    </row>
    <row r="250" spans="1:7" ht="15.75" thickTop="1">
      <c r="A250" s="84" t="s">
        <v>287</v>
      </c>
      <c r="B250" s="49" t="s">
        <v>103</v>
      </c>
      <c r="C250" s="63"/>
      <c r="D250" s="63"/>
      <c r="G250" s="150"/>
    </row>
    <row r="253" spans="1:7" ht="45">
      <c r="A253" s="298" t="s">
        <v>302</v>
      </c>
      <c r="B253" s="299"/>
      <c r="C253" s="82" t="s">
        <v>275</v>
      </c>
      <c r="D253" s="82" t="s">
        <v>308</v>
      </c>
    </row>
    <row r="254" spans="1:7" ht="30">
      <c r="A254" s="146" t="s">
        <v>446</v>
      </c>
      <c r="B254" s="48" t="s">
        <v>292</v>
      </c>
      <c r="C254" s="145" t="s">
        <v>445</v>
      </c>
      <c r="D254" s="131">
        <v>105.18</v>
      </c>
      <c r="E254" s="32" t="s">
        <v>448</v>
      </c>
      <c r="F254" s="138"/>
    </row>
    <row r="255" spans="1:7" ht="30">
      <c r="A255" s="199" t="s">
        <v>518</v>
      </c>
      <c r="B255" s="48" t="s">
        <v>293</v>
      </c>
      <c r="C255" s="198" t="s">
        <v>519</v>
      </c>
      <c r="D255" s="208" t="s">
        <v>521</v>
      </c>
      <c r="E255" s="209" t="s">
        <v>520</v>
      </c>
    </row>
    <row r="256" spans="1:7" ht="15.75" thickBot="1">
      <c r="A256" s="79" t="s">
        <v>288</v>
      </c>
      <c r="B256" s="72" t="s">
        <v>294</v>
      </c>
      <c r="C256" s="73"/>
      <c r="D256" s="73"/>
    </row>
    <row r="257" spans="1:11" ht="15.75" thickTop="1">
      <c r="A257" s="84" t="s">
        <v>289</v>
      </c>
      <c r="B257" s="49" t="s">
        <v>103</v>
      </c>
      <c r="C257" s="63"/>
      <c r="D257" s="63"/>
    </row>
    <row r="261" spans="1:11">
      <c r="I261" s="5" t="s">
        <v>306</v>
      </c>
      <c r="J261" s="75" t="str">
        <f>IF($B$7="","",$B$7)</f>
        <v>Belgium</v>
      </c>
      <c r="K261" s="30" t="s">
        <v>295</v>
      </c>
    </row>
  </sheetData>
  <mergeCells count="108">
    <mergeCell ref="F124:K124"/>
    <mergeCell ref="F125:K125"/>
    <mergeCell ref="A246:B246"/>
    <mergeCell ref="A253:B253"/>
    <mergeCell ref="G69:J69"/>
    <mergeCell ref="A149:K149"/>
    <mergeCell ref="C198:C199"/>
    <mergeCell ref="A198:B199"/>
    <mergeCell ref="A195:K195"/>
    <mergeCell ref="A193:K193"/>
    <mergeCell ref="B165:C165"/>
    <mergeCell ref="G74:J74"/>
    <mergeCell ref="F128:K128"/>
    <mergeCell ref="F129:K129"/>
    <mergeCell ref="G79:J79"/>
    <mergeCell ref="G70:J70"/>
    <mergeCell ref="B185:C185"/>
    <mergeCell ref="B186:C186"/>
    <mergeCell ref="B187:C187"/>
    <mergeCell ref="G77:J77"/>
    <mergeCell ref="G78:J78"/>
    <mergeCell ref="A86:K86"/>
    <mergeCell ref="A88:K88"/>
    <mergeCell ref="G80:J80"/>
    <mergeCell ref="B189:C189"/>
    <mergeCell ref="B188:C188"/>
    <mergeCell ref="A54:G54"/>
    <mergeCell ref="K32:K33"/>
    <mergeCell ref="K37:K39"/>
    <mergeCell ref="C32:C33"/>
    <mergeCell ref="G56:J56"/>
    <mergeCell ref="G55:J55"/>
    <mergeCell ref="A1:K1"/>
    <mergeCell ref="B32:B33"/>
    <mergeCell ref="A3:K3"/>
    <mergeCell ref="A37:A39"/>
    <mergeCell ref="C37:C39"/>
    <mergeCell ref="A32:A33"/>
    <mergeCell ref="A10:K10"/>
    <mergeCell ref="B5:C5"/>
    <mergeCell ref="B6:C6"/>
    <mergeCell ref="B7:C7"/>
    <mergeCell ref="B37:B39"/>
    <mergeCell ref="G63:J63"/>
    <mergeCell ref="G64:J64"/>
    <mergeCell ref="G57:J57"/>
    <mergeCell ref="G75:J75"/>
    <mergeCell ref="G76:J76"/>
    <mergeCell ref="G58:J58"/>
    <mergeCell ref="G59:J59"/>
    <mergeCell ref="G61:J61"/>
    <mergeCell ref="G62:J62"/>
    <mergeCell ref="G60:J60"/>
    <mergeCell ref="G71:J71"/>
    <mergeCell ref="G73:J73"/>
    <mergeCell ref="G72:J72"/>
    <mergeCell ref="G66:J66"/>
    <mergeCell ref="G67:J67"/>
    <mergeCell ref="G68:J68"/>
    <mergeCell ref="G65:J65"/>
    <mergeCell ref="D198:E198"/>
    <mergeCell ref="B118:B134"/>
    <mergeCell ref="A100:K100"/>
    <mergeCell ref="A98:K98"/>
    <mergeCell ref="F133:K133"/>
    <mergeCell ref="F131:K131"/>
    <mergeCell ref="F132:K132"/>
    <mergeCell ref="A163:K163"/>
    <mergeCell ref="A161:K161"/>
    <mergeCell ref="A137:K137"/>
    <mergeCell ref="B184:C184"/>
    <mergeCell ref="F102:K102"/>
    <mergeCell ref="B171:C171"/>
    <mergeCell ref="F134:K134"/>
    <mergeCell ref="F108:K108"/>
    <mergeCell ref="F110:K110"/>
    <mergeCell ref="F111:K111"/>
    <mergeCell ref="F115:K115"/>
    <mergeCell ref="F116:K116"/>
    <mergeCell ref="F113:K113"/>
    <mergeCell ref="F114:K114"/>
    <mergeCell ref="F117:K117"/>
    <mergeCell ref="F112:K112"/>
    <mergeCell ref="F109:K109"/>
    <mergeCell ref="F104:K104"/>
    <mergeCell ref="F105:K105"/>
    <mergeCell ref="F106:K106"/>
    <mergeCell ref="F107:K107"/>
    <mergeCell ref="B104:B117"/>
    <mergeCell ref="G81:J81"/>
    <mergeCell ref="G82:J82"/>
    <mergeCell ref="B182:C182"/>
    <mergeCell ref="B183:C183"/>
    <mergeCell ref="F90:K90"/>
    <mergeCell ref="F95:K95"/>
    <mergeCell ref="F94:K94"/>
    <mergeCell ref="F93:K93"/>
    <mergeCell ref="F92:K92"/>
    <mergeCell ref="F91:K91"/>
    <mergeCell ref="F126:K126"/>
    <mergeCell ref="F121:K121"/>
    <mergeCell ref="F122:K122"/>
    <mergeCell ref="F123:K123"/>
    <mergeCell ref="F127:K127"/>
    <mergeCell ref="F130:K130"/>
    <mergeCell ref="F118:K118"/>
    <mergeCell ref="F119:K119"/>
    <mergeCell ref="F120:K120"/>
  </mergeCells>
  <pageMargins left="0.70866141732283472" right="0.70866141732283472" top="0.74803149606299213" bottom="0.74803149606299213" header="0.31496062992125984" footer="0.31496062992125984"/>
  <pageSetup paperSize="9" scale="20" orientation="portrait" r:id="rId1"/>
  <rowBreaks count="4" manualBreakCount="4">
    <brk id="51" max="16383" man="1"/>
    <brk id="85" max="16383" man="1"/>
    <brk id="136" max="16383" man="1"/>
    <brk id="1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B65"/>
  <sheetViews>
    <sheetView topLeftCell="A31" workbookViewId="0">
      <selection activeCell="B66" sqref="B66"/>
    </sheetView>
  </sheetViews>
  <sheetFormatPr defaultColWidth="9.140625" defaultRowHeight="15"/>
  <cols>
    <col min="2" max="2" width="94.85546875" customWidth="1"/>
  </cols>
  <sheetData>
    <row r="2" spans="2:2">
      <c r="B2" s="64" t="s">
        <v>236</v>
      </c>
    </row>
    <row r="3" spans="2:2">
      <c r="B3" s="32" t="s">
        <v>243</v>
      </c>
    </row>
    <row r="4" spans="2:2">
      <c r="B4" s="32" t="s">
        <v>267</v>
      </c>
    </row>
    <row r="5" spans="2:2">
      <c r="B5" s="80" t="s">
        <v>268</v>
      </c>
    </row>
    <row r="6" spans="2:2" s="74" customFormat="1">
      <c r="B6" s="80" t="s">
        <v>249</v>
      </c>
    </row>
    <row r="7" spans="2:2">
      <c r="B7" s="80" t="s">
        <v>248</v>
      </c>
    </row>
    <row r="8" spans="2:2">
      <c r="B8" s="80" t="s">
        <v>250</v>
      </c>
    </row>
    <row r="9" spans="2:2">
      <c r="B9" s="80" t="s">
        <v>269</v>
      </c>
    </row>
    <row r="10" spans="2:2">
      <c r="B10" s="80" t="s">
        <v>270</v>
      </c>
    </row>
    <row r="11" spans="2:2">
      <c r="B11" s="80" t="s">
        <v>251</v>
      </c>
    </row>
    <row r="12" spans="2:2">
      <c r="B12" s="80" t="s">
        <v>252</v>
      </c>
    </row>
    <row r="13" spans="2:2">
      <c r="B13" s="80" t="s">
        <v>254</v>
      </c>
    </row>
    <row r="14" spans="2:2">
      <c r="B14" s="80" t="s">
        <v>253</v>
      </c>
    </row>
    <row r="15" spans="2:2">
      <c r="B15" s="80" t="s">
        <v>271</v>
      </c>
    </row>
    <row r="16" spans="2:2">
      <c r="B16" s="80" t="s">
        <v>255</v>
      </c>
    </row>
    <row r="17" spans="2:2">
      <c r="B17" s="80" t="s">
        <v>272</v>
      </c>
    </row>
    <row r="18" spans="2:2">
      <c r="B18" s="80" t="s">
        <v>256</v>
      </c>
    </row>
    <row r="19" spans="2:2">
      <c r="B19" s="80" t="s">
        <v>273</v>
      </c>
    </row>
    <row r="20" spans="2:2">
      <c r="B20" s="80" t="s">
        <v>225</v>
      </c>
    </row>
    <row r="21" spans="2:2">
      <c r="B21" s="80" t="s">
        <v>257</v>
      </c>
    </row>
    <row r="22" spans="2:2">
      <c r="B22" s="80" t="s">
        <v>226</v>
      </c>
    </row>
    <row r="23" spans="2:2">
      <c r="B23" s="80" t="s">
        <v>247</v>
      </c>
    </row>
    <row r="24" spans="2:2">
      <c r="B24" s="80" t="s">
        <v>227</v>
      </c>
    </row>
    <row r="25" spans="2:2">
      <c r="B25" s="80" t="s">
        <v>228</v>
      </c>
    </row>
    <row r="26" spans="2:2">
      <c r="B26" s="80" t="s">
        <v>229</v>
      </c>
    </row>
    <row r="27" spans="2:2">
      <c r="B27" s="80" t="s">
        <v>224</v>
      </c>
    </row>
    <row r="28" spans="2:2">
      <c r="B28" s="80"/>
    </row>
    <row r="29" spans="2:2">
      <c r="B29" s="81" t="s">
        <v>235</v>
      </c>
    </row>
    <row r="30" spans="2:2">
      <c r="B30" s="32" t="s">
        <v>243</v>
      </c>
    </row>
    <row r="31" spans="2:2">
      <c r="B31" s="32" t="s">
        <v>223</v>
      </c>
    </row>
    <row r="32" spans="2:2">
      <c r="B32" s="80" t="s">
        <v>230</v>
      </c>
    </row>
    <row r="33" spans="2:2">
      <c r="B33" s="80" t="s">
        <v>231</v>
      </c>
    </row>
    <row r="34" spans="2:2">
      <c r="B34" s="80" t="s">
        <v>232</v>
      </c>
    </row>
    <row r="35" spans="2:2">
      <c r="B35" s="80" t="s">
        <v>233</v>
      </c>
    </row>
    <row r="36" spans="2:2">
      <c r="B36" s="80" t="s">
        <v>245</v>
      </c>
    </row>
    <row r="37" spans="2:2">
      <c r="B37" s="80" t="s">
        <v>244</v>
      </c>
    </row>
    <row r="38" spans="2:2">
      <c r="B38" s="80" t="s">
        <v>234</v>
      </c>
    </row>
    <row r="39" spans="2:2">
      <c r="B39" s="80" t="s">
        <v>224</v>
      </c>
    </row>
    <row r="40" spans="2:2">
      <c r="B40" s="80"/>
    </row>
    <row r="41" spans="2:2">
      <c r="B41" s="81" t="s">
        <v>242</v>
      </c>
    </row>
    <row r="42" spans="2:2">
      <c r="B42" s="32" t="s">
        <v>243</v>
      </c>
    </row>
    <row r="43" spans="2:2">
      <c r="B43" s="80" t="s">
        <v>237</v>
      </c>
    </row>
    <row r="44" spans="2:2">
      <c r="B44" s="80" t="s">
        <v>238</v>
      </c>
    </row>
    <row r="45" spans="2:2">
      <c r="B45" s="80" t="s">
        <v>239</v>
      </c>
    </row>
    <row r="46" spans="2:2">
      <c r="B46" s="80" t="s">
        <v>246</v>
      </c>
    </row>
    <row r="47" spans="2:2">
      <c r="B47" s="80" t="s">
        <v>240</v>
      </c>
    </row>
    <row r="48" spans="2:2">
      <c r="B48" s="80" t="s">
        <v>241</v>
      </c>
    </row>
    <row r="49" spans="2:2">
      <c r="B49" s="80" t="s">
        <v>224</v>
      </c>
    </row>
    <row r="51" spans="2:2">
      <c r="B51" s="81" t="s">
        <v>309</v>
      </c>
    </row>
    <row r="52" spans="2:2">
      <c r="B52" s="32" t="s">
        <v>243</v>
      </c>
    </row>
    <row r="53" spans="2:2">
      <c r="B53" s="80" t="s">
        <v>310</v>
      </c>
    </row>
    <row r="54" spans="2:2">
      <c r="B54" s="80" t="s">
        <v>316</v>
      </c>
    </row>
    <row r="55" spans="2:2">
      <c r="B55" s="80" t="s">
        <v>321</v>
      </c>
    </row>
    <row r="56" spans="2:2">
      <c r="B56" s="80" t="s">
        <v>311</v>
      </c>
    </row>
    <row r="57" spans="2:2">
      <c r="B57" s="80" t="s">
        <v>314</v>
      </c>
    </row>
    <row r="58" spans="2:2">
      <c r="B58" s="80" t="s">
        <v>315</v>
      </c>
    </row>
    <row r="59" spans="2:2">
      <c r="B59" s="80" t="s">
        <v>312</v>
      </c>
    </row>
    <row r="60" spans="2:2">
      <c r="B60" s="80" t="s">
        <v>313</v>
      </c>
    </row>
    <row r="61" spans="2:2">
      <c r="B61" s="80" t="s">
        <v>317</v>
      </c>
    </row>
    <row r="62" spans="2:2">
      <c r="B62" s="80" t="s">
        <v>318</v>
      </c>
    </row>
    <row r="63" spans="2:2">
      <c r="B63" s="80" t="s">
        <v>319</v>
      </c>
    </row>
    <row r="64" spans="2:2">
      <c r="B64" s="80" t="s">
        <v>320</v>
      </c>
    </row>
    <row r="65" spans="2:2">
      <c r="B65" s="80"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6"/>
  <sheetViews>
    <sheetView workbookViewId="0">
      <pane xSplit="1" topLeftCell="B1" activePane="topRight" state="frozen"/>
      <selection pane="topRight" activeCell="A21" sqref="A21:XFD21"/>
    </sheetView>
  </sheetViews>
  <sheetFormatPr defaultColWidth="11.42578125" defaultRowHeight="15"/>
  <cols>
    <col min="1" max="1" width="68.7109375" customWidth="1"/>
  </cols>
  <sheetData>
    <row r="1" spans="1:19" ht="15.75" thickBot="1">
      <c r="A1" s="304" t="s">
        <v>331</v>
      </c>
      <c r="B1" s="304"/>
      <c r="C1" s="304"/>
      <c r="D1" s="304"/>
      <c r="E1" s="304"/>
      <c r="F1" s="304"/>
      <c r="G1" s="304"/>
      <c r="H1" s="304"/>
      <c r="I1" s="304"/>
      <c r="J1" s="304"/>
      <c r="K1" s="304"/>
      <c r="L1" s="304"/>
      <c r="M1" s="97"/>
      <c r="N1" s="97"/>
      <c r="O1" s="97"/>
      <c r="P1" s="97"/>
      <c r="Q1" s="97"/>
      <c r="R1" s="97"/>
      <c r="S1" s="94"/>
    </row>
    <row r="2" spans="1:19" ht="18" thickTop="1" thickBot="1">
      <c r="A2" s="101"/>
      <c r="B2" s="102">
        <v>2005</v>
      </c>
      <c r="C2" s="102">
        <v>2006</v>
      </c>
      <c r="D2" s="102">
        <v>2007</v>
      </c>
      <c r="E2" s="102">
        <v>2008</v>
      </c>
      <c r="F2" s="102">
        <v>2009</v>
      </c>
      <c r="G2" s="102">
        <v>2010</v>
      </c>
      <c r="H2" s="102">
        <v>2011</v>
      </c>
      <c r="I2" s="102">
        <v>2012</v>
      </c>
      <c r="J2" s="102">
        <v>2013</v>
      </c>
      <c r="K2" s="102">
        <v>2014</v>
      </c>
      <c r="L2" s="102">
        <v>2015</v>
      </c>
      <c r="M2" s="102">
        <v>2016</v>
      </c>
      <c r="N2" s="102">
        <v>2017</v>
      </c>
      <c r="O2" s="102">
        <v>2018</v>
      </c>
      <c r="P2" s="102">
        <v>2019</v>
      </c>
      <c r="Q2" s="102">
        <v>2020</v>
      </c>
      <c r="R2" s="101" t="s">
        <v>126</v>
      </c>
      <c r="S2" s="94"/>
    </row>
    <row r="3" spans="1:19" ht="15.75" thickTop="1">
      <c r="A3" s="103" t="s">
        <v>332</v>
      </c>
      <c r="B3" s="100">
        <v>51.3</v>
      </c>
      <c r="C3" s="100">
        <v>50.7</v>
      </c>
      <c r="D3" s="100">
        <v>49.5</v>
      </c>
      <c r="E3" s="100">
        <v>50.9</v>
      </c>
      <c r="F3" s="100">
        <v>49.9</v>
      </c>
      <c r="G3" s="100">
        <v>53.5</v>
      </c>
      <c r="H3" s="100">
        <v>49.8</v>
      </c>
      <c r="I3" s="99">
        <v>47.3</v>
      </c>
      <c r="J3" s="100">
        <v>48.7</v>
      </c>
      <c r="K3" s="100">
        <v>45.2</v>
      </c>
      <c r="L3" s="91">
        <v>45.7</v>
      </c>
      <c r="M3" s="120">
        <v>49</v>
      </c>
      <c r="N3" s="104"/>
      <c r="O3" s="104"/>
      <c r="P3" s="104"/>
      <c r="Q3" s="104">
        <v>43.7</v>
      </c>
      <c r="R3" s="103" t="s">
        <v>8</v>
      </c>
      <c r="S3" s="96"/>
    </row>
    <row r="4" spans="1:19">
      <c r="A4" s="103" t="s">
        <v>333</v>
      </c>
      <c r="B4" s="110">
        <v>36.580400000000004</v>
      </c>
      <c r="C4" s="110">
        <v>36.577500000000001</v>
      </c>
      <c r="D4" s="110">
        <v>35.6479</v>
      </c>
      <c r="E4" s="110">
        <v>36.891800000000003</v>
      </c>
      <c r="F4" s="110">
        <v>34.762500000000003</v>
      </c>
      <c r="G4" s="110">
        <v>37.630800000000001</v>
      </c>
      <c r="H4" s="110">
        <v>35.0002</v>
      </c>
      <c r="I4" s="98">
        <v>35.0563</v>
      </c>
      <c r="J4" s="110">
        <v>36.404400000000003</v>
      </c>
      <c r="K4" s="110">
        <v>34.195999999999998</v>
      </c>
      <c r="L4" s="128">
        <v>35.9</v>
      </c>
      <c r="M4" s="104">
        <v>36.299999999999997</v>
      </c>
      <c r="N4" s="104"/>
      <c r="O4" s="104"/>
      <c r="P4" s="104"/>
      <c r="Q4" s="104">
        <v>32.5</v>
      </c>
      <c r="R4" s="103" t="s">
        <v>8</v>
      </c>
      <c r="S4" s="96"/>
    </row>
    <row r="5" spans="1:19">
      <c r="A5" s="103" t="s">
        <v>334</v>
      </c>
      <c r="B5" s="100"/>
      <c r="C5" s="100"/>
      <c r="D5" s="100"/>
      <c r="E5" s="100"/>
      <c r="F5" s="100"/>
      <c r="G5" s="100"/>
      <c r="H5" s="100"/>
      <c r="I5" s="99"/>
      <c r="J5" s="100"/>
      <c r="K5" s="100"/>
      <c r="L5" s="91"/>
      <c r="M5" s="104"/>
      <c r="N5" s="104"/>
      <c r="O5" s="104"/>
      <c r="P5" s="104"/>
      <c r="Q5" s="104"/>
      <c r="R5" s="103"/>
      <c r="S5" s="94"/>
    </row>
    <row r="6" spans="1:19">
      <c r="A6" s="105" t="s">
        <v>335</v>
      </c>
      <c r="B6" s="110">
        <v>11.712</v>
      </c>
      <c r="C6" s="110">
        <v>12.427299999999999</v>
      </c>
      <c r="D6" s="110">
        <v>12.226899999999999</v>
      </c>
      <c r="E6" s="110">
        <v>11.8758</v>
      </c>
      <c r="F6" s="110">
        <v>10.515499999999999</v>
      </c>
      <c r="G6" s="110">
        <v>12.063000000000001</v>
      </c>
      <c r="H6" s="110">
        <v>11.591299999999999</v>
      </c>
      <c r="I6" s="98">
        <v>11.5488</v>
      </c>
      <c r="J6" s="110">
        <v>11.956700000000001</v>
      </c>
      <c r="K6" s="110">
        <v>11.921700000000001</v>
      </c>
      <c r="L6" s="119">
        <v>11.890799999999999</v>
      </c>
      <c r="M6" s="104">
        <v>12.2</v>
      </c>
      <c r="N6" s="104"/>
      <c r="O6" s="104"/>
      <c r="P6" s="104"/>
      <c r="Q6" s="104"/>
      <c r="R6" s="103" t="s">
        <v>8</v>
      </c>
      <c r="S6" s="94"/>
    </row>
    <row r="7" spans="1:19">
      <c r="A7" s="105" t="s">
        <v>336</v>
      </c>
      <c r="B7" s="110">
        <v>9.9483999999999995</v>
      </c>
      <c r="C7" s="110">
        <v>10.026</v>
      </c>
      <c r="D7" s="110">
        <v>10.404200000000001</v>
      </c>
      <c r="E7" s="110">
        <v>10.450200000000001</v>
      </c>
      <c r="F7" s="110">
        <v>10.2605</v>
      </c>
      <c r="G7" s="110">
        <v>10.344700000000001</v>
      </c>
      <c r="H7" s="110">
        <v>10.331100000000001</v>
      </c>
      <c r="I7" s="98">
        <v>9.9149999999999991</v>
      </c>
      <c r="J7" s="110">
        <v>9.7019000000000002</v>
      </c>
      <c r="K7" s="110">
        <v>9.8978000000000002</v>
      </c>
      <c r="L7" s="119">
        <v>10.444100000000001</v>
      </c>
      <c r="M7" s="104">
        <v>10.5</v>
      </c>
      <c r="N7" s="104"/>
      <c r="O7" s="104"/>
      <c r="P7" s="104"/>
      <c r="Q7" s="104"/>
      <c r="R7" s="103" t="s">
        <v>8</v>
      </c>
      <c r="S7" s="94"/>
    </row>
    <row r="8" spans="1:19">
      <c r="A8" s="105" t="s">
        <v>337</v>
      </c>
      <c r="B8" s="110">
        <v>9.9247999999999994</v>
      </c>
      <c r="C8" s="110">
        <v>8.9193999999999996</v>
      </c>
      <c r="D8" s="110">
        <v>8.2647000000000013</v>
      </c>
      <c r="E8" s="110">
        <v>8.9657</v>
      </c>
      <c r="F8" s="110">
        <v>8.4842000000000013</v>
      </c>
      <c r="G8" s="110">
        <v>9.4114000000000004</v>
      </c>
      <c r="H8" s="110">
        <v>7.9418999999999995</v>
      </c>
      <c r="I8" s="98">
        <v>8.3024000000000004</v>
      </c>
      <c r="J8" s="110">
        <v>8.9757000000000016</v>
      </c>
      <c r="K8" s="110">
        <v>7.4038999999999993</v>
      </c>
      <c r="L8" s="128">
        <v>8.1999999999999993</v>
      </c>
      <c r="M8" s="104">
        <v>8.1</v>
      </c>
      <c r="N8" s="104"/>
      <c r="O8" s="104"/>
      <c r="P8" s="104"/>
      <c r="Q8" s="104"/>
      <c r="R8" s="103" t="s">
        <v>8</v>
      </c>
      <c r="S8" s="94"/>
    </row>
    <row r="9" spans="1:19">
      <c r="A9" s="106" t="s">
        <v>338</v>
      </c>
      <c r="B9" s="110">
        <v>4.1516000000000002</v>
      </c>
      <c r="C9" s="110">
        <v>4.3138000000000005</v>
      </c>
      <c r="D9" s="110">
        <v>3.9144999999999999</v>
      </c>
      <c r="E9" s="110">
        <v>4.7208999999999994</v>
      </c>
      <c r="F9" s="110">
        <v>4.5970000000000004</v>
      </c>
      <c r="G9" s="110">
        <v>5.0271000000000008</v>
      </c>
      <c r="H9" s="110">
        <v>4.4491000000000005</v>
      </c>
      <c r="I9" s="98">
        <v>4.5401000000000007</v>
      </c>
      <c r="J9" s="110">
        <v>4.9041999999999994</v>
      </c>
      <c r="K9" s="110">
        <v>4.2248999999999999</v>
      </c>
      <c r="L9" s="119">
        <v>4.5575000000000001</v>
      </c>
      <c r="M9" s="104">
        <v>4.7</v>
      </c>
      <c r="N9" s="104"/>
      <c r="O9" s="104"/>
      <c r="P9" s="104"/>
      <c r="Q9" s="104"/>
      <c r="R9" s="103" t="s">
        <v>8</v>
      </c>
      <c r="S9" s="94"/>
    </row>
    <row r="10" spans="1:19">
      <c r="A10" s="103" t="s">
        <v>339</v>
      </c>
      <c r="B10" s="100"/>
      <c r="C10" s="100"/>
      <c r="D10" s="100"/>
      <c r="E10" s="100"/>
      <c r="F10" s="100"/>
      <c r="G10" s="100"/>
      <c r="H10" s="100"/>
      <c r="I10" s="99"/>
      <c r="J10" s="100"/>
      <c r="K10" s="100"/>
      <c r="L10" s="91"/>
      <c r="M10" s="104"/>
      <c r="N10" s="104"/>
      <c r="O10" s="104"/>
      <c r="P10" s="104"/>
      <c r="Q10" s="104"/>
      <c r="R10" s="103"/>
      <c r="S10" s="94"/>
    </row>
    <row r="11" spans="1:19">
      <c r="A11" s="105" t="s">
        <v>340</v>
      </c>
      <c r="B11" s="128" t="s">
        <v>364</v>
      </c>
      <c r="C11" s="128">
        <v>73.599999999999994</v>
      </c>
      <c r="D11" s="128">
        <v>77</v>
      </c>
      <c r="E11" s="128">
        <v>76.400000000000006</v>
      </c>
      <c r="F11" s="128">
        <v>72.099999999999994</v>
      </c>
      <c r="G11" s="128">
        <v>75.400000000000006</v>
      </c>
      <c r="H11" s="128">
        <v>77.3</v>
      </c>
      <c r="I11" s="127">
        <v>76.5</v>
      </c>
      <c r="J11" s="128">
        <v>76.599999999999994</v>
      </c>
      <c r="K11" s="128">
        <v>79.099999999999994</v>
      </c>
      <c r="L11" s="128">
        <v>81.5</v>
      </c>
      <c r="M11" s="120">
        <v>82</v>
      </c>
      <c r="N11" s="104"/>
      <c r="O11" s="104"/>
      <c r="P11" s="104"/>
      <c r="Q11" s="104"/>
      <c r="R11" s="103" t="s">
        <v>341</v>
      </c>
      <c r="S11" s="94"/>
    </row>
    <row r="12" spans="1:19">
      <c r="A12" s="105" t="s">
        <v>342</v>
      </c>
      <c r="B12" s="128">
        <v>250.4</v>
      </c>
      <c r="C12" s="128">
        <v>256</v>
      </c>
      <c r="D12" s="128">
        <v>263.5</v>
      </c>
      <c r="E12" s="128">
        <v>268.60000000000002</v>
      </c>
      <c r="F12" s="128">
        <v>265.39999999999998</v>
      </c>
      <c r="G12" s="128">
        <v>270.39999999999998</v>
      </c>
      <c r="H12" s="128">
        <v>276</v>
      </c>
      <c r="I12" s="127">
        <v>277.39999999999998</v>
      </c>
      <c r="J12" s="128">
        <v>278.3</v>
      </c>
      <c r="K12" s="128">
        <v>280.3</v>
      </c>
      <c r="L12" s="128">
        <v>283.2</v>
      </c>
      <c r="M12" s="120">
        <v>287.3</v>
      </c>
      <c r="N12" s="104"/>
      <c r="O12" s="104"/>
      <c r="P12" s="104"/>
      <c r="Q12" s="104"/>
      <c r="R12" s="103" t="s">
        <v>341</v>
      </c>
      <c r="S12" s="94"/>
    </row>
    <row r="13" spans="1:19">
      <c r="A13" s="121" t="s">
        <v>343</v>
      </c>
      <c r="B13" s="110">
        <v>180</v>
      </c>
      <c r="C13" s="110">
        <v>189.5</v>
      </c>
      <c r="D13" s="110">
        <v>199.2</v>
      </c>
      <c r="E13" s="110">
        <v>210.4</v>
      </c>
      <c r="F13" s="110">
        <v>213.2</v>
      </c>
      <c r="G13" s="110">
        <v>214.7</v>
      </c>
      <c r="H13" s="110">
        <v>218.7</v>
      </c>
      <c r="I13" s="98">
        <v>222.9</v>
      </c>
      <c r="J13" s="128">
        <v>225.43639999999999</v>
      </c>
      <c r="K13" s="128">
        <v>227.4676</v>
      </c>
      <c r="L13" s="128">
        <v>229.76239999999999</v>
      </c>
      <c r="M13" s="114">
        <v>235.17189999999999</v>
      </c>
      <c r="N13" s="104"/>
      <c r="O13" s="104"/>
      <c r="P13" s="104"/>
      <c r="Q13" s="104"/>
      <c r="R13" s="103" t="s">
        <v>344</v>
      </c>
      <c r="S13" s="94"/>
    </row>
    <row r="14" spans="1:19">
      <c r="A14" s="103" t="s">
        <v>345</v>
      </c>
      <c r="B14" s="128">
        <v>363.9</v>
      </c>
      <c r="C14" s="128">
        <v>373</v>
      </c>
      <c r="D14" s="128">
        <v>385.9</v>
      </c>
      <c r="E14" s="128">
        <v>388.9</v>
      </c>
      <c r="F14" s="128">
        <v>380.2</v>
      </c>
      <c r="G14" s="128">
        <v>390.6</v>
      </c>
      <c r="H14" s="128">
        <v>397.6</v>
      </c>
      <c r="I14" s="128">
        <v>398.6</v>
      </c>
      <c r="J14" s="128">
        <v>399.4</v>
      </c>
      <c r="K14" s="128">
        <v>404.8</v>
      </c>
      <c r="L14" s="128">
        <v>410.4</v>
      </c>
      <c r="M14" s="104">
        <v>416.5</v>
      </c>
      <c r="N14" s="104"/>
      <c r="O14" s="104"/>
      <c r="P14" s="104"/>
      <c r="Q14" s="104"/>
      <c r="R14" s="103" t="s">
        <v>341</v>
      </c>
      <c r="S14" s="94"/>
    </row>
    <row r="15" spans="1:19">
      <c r="A15" s="103" t="s">
        <v>346</v>
      </c>
      <c r="B15" s="100">
        <v>29.9</v>
      </c>
      <c r="C15" s="100">
        <v>26.3</v>
      </c>
      <c r="D15" s="100">
        <v>27.4</v>
      </c>
      <c r="E15" s="100">
        <v>25.1</v>
      </c>
      <c r="F15" s="100">
        <v>27.9</v>
      </c>
      <c r="G15" s="100">
        <v>29.3</v>
      </c>
      <c r="H15" s="100">
        <v>22.8</v>
      </c>
      <c r="I15" s="99">
        <v>20.8</v>
      </c>
      <c r="J15" s="110">
        <v>18.030999999999999</v>
      </c>
      <c r="K15" s="110">
        <v>16.265999999999998</v>
      </c>
      <c r="L15" s="128">
        <v>18.8</v>
      </c>
      <c r="M15" s="104">
        <v>16.7</v>
      </c>
      <c r="N15" s="104"/>
      <c r="O15" s="104"/>
      <c r="P15" s="104"/>
      <c r="Q15" s="104"/>
      <c r="R15" s="103" t="s">
        <v>347</v>
      </c>
      <c r="S15" s="94"/>
    </row>
    <row r="16" spans="1:19">
      <c r="A16" s="103" t="s">
        <v>348</v>
      </c>
      <c r="B16" s="100">
        <v>7.7</v>
      </c>
      <c r="C16" s="100">
        <v>10.7</v>
      </c>
      <c r="D16" s="100">
        <v>11</v>
      </c>
      <c r="E16" s="100">
        <v>11.9</v>
      </c>
      <c r="F16" s="100">
        <v>13.2</v>
      </c>
      <c r="G16" s="100">
        <v>14.4</v>
      </c>
      <c r="H16" s="100">
        <v>14.3</v>
      </c>
      <c r="I16" s="99">
        <v>15.3</v>
      </c>
      <c r="J16" s="110">
        <v>14.8</v>
      </c>
      <c r="K16" s="110">
        <v>13.743</v>
      </c>
      <c r="L16" s="119">
        <v>14.885999999999999</v>
      </c>
      <c r="M16" s="104">
        <v>15.3</v>
      </c>
      <c r="N16" s="104"/>
      <c r="O16" s="104"/>
      <c r="P16" s="104"/>
      <c r="Q16" s="104"/>
      <c r="R16" s="103" t="s">
        <v>347</v>
      </c>
      <c r="S16" s="94"/>
    </row>
    <row r="17" spans="1:23">
      <c r="A17" s="103" t="s">
        <v>349</v>
      </c>
      <c r="B17" s="100"/>
      <c r="C17" s="100"/>
      <c r="D17" s="100"/>
      <c r="E17" s="100"/>
      <c r="F17" s="100"/>
      <c r="G17" s="100"/>
      <c r="H17" s="100">
        <v>0.02</v>
      </c>
      <c r="I17" s="99">
        <v>0.01</v>
      </c>
      <c r="J17" s="113">
        <v>9.7000000000000419E-3</v>
      </c>
      <c r="K17" s="113">
        <v>1.1799999999999922E-2</v>
      </c>
      <c r="L17" s="90">
        <v>2.7000000000000357E-3</v>
      </c>
      <c r="M17" s="90">
        <v>1E-3</v>
      </c>
      <c r="N17" s="104"/>
      <c r="O17" s="104"/>
      <c r="P17" s="104"/>
      <c r="Q17" s="104"/>
      <c r="R17" s="103" t="s">
        <v>8</v>
      </c>
      <c r="S17" s="94"/>
      <c r="T17" s="94"/>
      <c r="U17" s="94"/>
      <c r="V17" s="94"/>
      <c r="W17" s="94"/>
    </row>
    <row r="18" spans="1:23">
      <c r="A18" s="103" t="s">
        <v>350</v>
      </c>
      <c r="B18" s="100"/>
      <c r="C18" s="100"/>
      <c r="D18" s="100"/>
      <c r="E18" s="100"/>
      <c r="F18" s="100"/>
      <c r="G18" s="100"/>
      <c r="H18" s="100">
        <v>0.89</v>
      </c>
      <c r="I18" s="99">
        <v>0.87</v>
      </c>
      <c r="J18" s="113">
        <v>0.91310000000000002</v>
      </c>
      <c r="K18" s="113">
        <v>0.85620000000000007</v>
      </c>
      <c r="L18" s="90">
        <v>0.9010999999999999</v>
      </c>
      <c r="M18" s="90">
        <v>0.89</v>
      </c>
      <c r="N18" s="104"/>
      <c r="O18" s="104"/>
      <c r="P18" s="104"/>
      <c r="Q18" s="104"/>
      <c r="R18" s="103" t="s">
        <v>8</v>
      </c>
      <c r="S18" s="94"/>
      <c r="T18" s="94"/>
      <c r="U18" s="94"/>
      <c r="V18" s="94"/>
      <c r="W18" s="94"/>
    </row>
    <row r="19" spans="1:23">
      <c r="A19" s="103" t="s">
        <v>351</v>
      </c>
      <c r="B19" s="110">
        <v>7.7447999999999997</v>
      </c>
      <c r="C19" s="110">
        <v>7.7120999999999995</v>
      </c>
      <c r="D19" s="110">
        <v>7.7122000000000002</v>
      </c>
      <c r="E19" s="110">
        <v>7.4895000000000005</v>
      </c>
      <c r="F19" s="110">
        <v>7.8964999999999996</v>
      </c>
      <c r="G19" s="110">
        <v>8.411999999999999</v>
      </c>
      <c r="H19" s="100">
        <v>7.3</v>
      </c>
      <c r="I19" s="99">
        <v>7.2</v>
      </c>
      <c r="J19" s="100">
        <v>6.5</v>
      </c>
      <c r="K19" s="100">
        <v>5.9</v>
      </c>
      <c r="L19" s="91">
        <v>6.6</v>
      </c>
      <c r="M19" s="104">
        <v>6.2</v>
      </c>
      <c r="N19" s="104"/>
      <c r="O19" s="104"/>
      <c r="P19" s="104"/>
      <c r="Q19" s="104"/>
      <c r="R19" s="103" t="s">
        <v>8</v>
      </c>
      <c r="S19" s="94"/>
      <c r="T19" s="94"/>
      <c r="U19" s="94"/>
      <c r="V19" s="94"/>
      <c r="W19" s="94"/>
    </row>
    <row r="20" spans="1:23">
      <c r="A20" s="121" t="s">
        <v>352</v>
      </c>
      <c r="B20" s="100">
        <v>129.80000000000001</v>
      </c>
      <c r="C20" s="100">
        <v>130.69999999999999</v>
      </c>
      <c r="D20" s="100">
        <v>133.69999999999999</v>
      </c>
      <c r="E20" s="100">
        <v>136.69999999999999</v>
      </c>
      <c r="F20" s="100">
        <v>136.9</v>
      </c>
      <c r="G20" s="100">
        <v>138.4</v>
      </c>
      <c r="H20" s="99">
        <v>139.5</v>
      </c>
      <c r="I20" s="100">
        <v>140.1</v>
      </c>
      <c r="J20" s="110">
        <v>143.5</v>
      </c>
      <c r="K20" s="100">
        <v>144</v>
      </c>
      <c r="L20" s="100" t="s">
        <v>353</v>
      </c>
      <c r="M20" s="100" t="s">
        <v>353</v>
      </c>
      <c r="N20" s="104"/>
      <c r="O20" s="104"/>
      <c r="P20" s="104"/>
      <c r="Q20" s="104"/>
      <c r="R20" s="103" t="s">
        <v>354</v>
      </c>
      <c r="S20" s="94"/>
      <c r="T20" s="94"/>
      <c r="U20" s="94"/>
      <c r="V20" s="94"/>
      <c r="W20" s="94"/>
    </row>
    <row r="21" spans="1:23">
      <c r="A21" s="122" t="s">
        <v>355</v>
      </c>
      <c r="B21" s="113">
        <v>1.0682</v>
      </c>
      <c r="C21" s="113">
        <v>1.1274999999999999</v>
      </c>
      <c r="D21" s="113">
        <v>1.1778</v>
      </c>
      <c r="E21" s="113">
        <v>1.2372000000000001</v>
      </c>
      <c r="F21" s="113">
        <v>1.2882000000000002</v>
      </c>
      <c r="G21" s="113">
        <v>1.3505000000000003</v>
      </c>
      <c r="H21" s="113">
        <v>1.3889</v>
      </c>
      <c r="I21" s="129">
        <v>1.4112</v>
      </c>
      <c r="J21" s="113">
        <v>1.4150999999999998</v>
      </c>
      <c r="K21" s="113">
        <v>1.3859000000000001</v>
      </c>
      <c r="L21" s="113">
        <v>1.3060999999999998</v>
      </c>
      <c r="M21" s="113">
        <v>1.2732999999999999</v>
      </c>
      <c r="N21" s="104"/>
      <c r="O21" s="104"/>
      <c r="P21" s="104"/>
      <c r="Q21" s="104"/>
      <c r="R21" s="103" t="s">
        <v>356</v>
      </c>
      <c r="S21" s="94"/>
      <c r="T21" s="94"/>
      <c r="U21" s="94"/>
      <c r="V21" s="94"/>
      <c r="W21" s="94"/>
    </row>
    <row r="22" spans="1:23">
      <c r="A22" s="121" t="s">
        <v>357</v>
      </c>
      <c r="B22" s="110">
        <v>63.5</v>
      </c>
      <c r="C22" s="110">
        <v>65.400000000000006</v>
      </c>
      <c r="D22" s="110">
        <v>67.3</v>
      </c>
      <c r="E22" s="110">
        <v>64.7</v>
      </c>
      <c r="F22" s="110">
        <v>57.9</v>
      </c>
      <c r="G22" s="110">
        <v>61.5</v>
      </c>
      <c r="H22" s="98">
        <v>61.6</v>
      </c>
      <c r="I22" s="110">
        <v>62.8</v>
      </c>
      <c r="J22" s="110">
        <v>65.099999999999994</v>
      </c>
      <c r="K22" s="110">
        <v>65.5</v>
      </c>
      <c r="L22" s="100" t="s">
        <v>353</v>
      </c>
      <c r="M22" s="100" t="s">
        <v>353</v>
      </c>
      <c r="N22" s="104"/>
      <c r="O22" s="104"/>
      <c r="P22" s="104"/>
      <c r="Q22" s="104"/>
      <c r="R22" s="103" t="s">
        <v>358</v>
      </c>
      <c r="S22" s="94"/>
      <c r="T22" s="94"/>
      <c r="U22" s="94"/>
      <c r="V22" s="94"/>
      <c r="W22" s="94"/>
    </row>
    <row r="23" spans="1:23">
      <c r="A23" s="103" t="s">
        <v>359</v>
      </c>
      <c r="B23" s="100"/>
      <c r="C23" s="100"/>
      <c r="D23" s="100"/>
      <c r="E23" s="100"/>
      <c r="F23" s="100"/>
      <c r="G23" s="100" t="s">
        <v>7</v>
      </c>
      <c r="H23" s="100" t="s">
        <v>7</v>
      </c>
      <c r="I23" s="100" t="s">
        <v>7</v>
      </c>
      <c r="J23" s="100" t="s">
        <v>7</v>
      </c>
      <c r="K23" s="100" t="s">
        <v>7</v>
      </c>
      <c r="L23" s="91"/>
      <c r="M23" s="104"/>
      <c r="N23" s="104"/>
      <c r="O23" s="104"/>
      <c r="P23" s="104"/>
      <c r="Q23" s="104"/>
      <c r="R23" s="103"/>
      <c r="S23" s="94"/>
      <c r="T23" s="94"/>
      <c r="U23" s="94"/>
      <c r="V23" s="94"/>
      <c r="W23" s="95"/>
    </row>
    <row r="24" spans="1:23" ht="15.75" thickBot="1">
      <c r="A24" s="107" t="s">
        <v>360</v>
      </c>
      <c r="B24" s="117">
        <v>10445.852000000001</v>
      </c>
      <c r="C24" s="117">
        <v>10511.382</v>
      </c>
      <c r="D24" s="117">
        <v>10584.534</v>
      </c>
      <c r="E24" s="117">
        <v>10666.866</v>
      </c>
      <c r="F24" s="117">
        <v>10753.08</v>
      </c>
      <c r="G24" s="117">
        <v>10839.905000000001</v>
      </c>
      <c r="H24" s="117">
        <v>11000.638000000001</v>
      </c>
      <c r="I24" s="117">
        <v>11094.85</v>
      </c>
      <c r="J24" s="117">
        <v>11161.642</v>
      </c>
      <c r="K24" s="117">
        <v>11180.84</v>
      </c>
      <c r="L24" s="93">
        <v>11237.273999999999</v>
      </c>
      <c r="M24" s="93">
        <v>11311</v>
      </c>
      <c r="N24" s="116"/>
      <c r="O24" s="116"/>
      <c r="P24" s="116"/>
      <c r="Q24" s="116"/>
      <c r="R24" s="107" t="s">
        <v>361</v>
      </c>
      <c r="S24" s="94"/>
      <c r="T24" s="94"/>
      <c r="U24" s="94"/>
      <c r="V24" s="94"/>
      <c r="W24" s="94"/>
    </row>
    <row r="25" spans="1:23" ht="15.75" thickTop="1">
      <c r="A25" s="111" t="s">
        <v>362</v>
      </c>
      <c r="B25" s="108"/>
      <c r="C25" s="97"/>
      <c r="D25" s="108"/>
      <c r="E25" s="108"/>
      <c r="F25" s="108"/>
      <c r="G25" s="108"/>
      <c r="H25" s="108"/>
      <c r="I25" s="108"/>
      <c r="J25" s="108"/>
      <c r="K25" s="108"/>
      <c r="L25" s="108"/>
      <c r="M25" s="97"/>
      <c r="N25" s="97"/>
      <c r="O25" s="97"/>
      <c r="P25" s="97"/>
      <c r="Q25" s="97"/>
      <c r="R25" s="97"/>
      <c r="S25" s="94"/>
      <c r="T25" s="94"/>
      <c r="U25" s="94"/>
      <c r="V25" s="94"/>
      <c r="W25" s="94"/>
    </row>
    <row r="26" spans="1:23">
      <c r="A26" s="111" t="s">
        <v>365</v>
      </c>
      <c r="B26" s="97"/>
      <c r="C26" s="97"/>
      <c r="D26" s="97"/>
      <c r="E26" s="97"/>
      <c r="F26" s="97"/>
      <c r="G26" s="97"/>
      <c r="H26" s="97"/>
      <c r="I26" s="97"/>
      <c r="J26" s="97"/>
      <c r="K26" s="109"/>
      <c r="L26" s="97"/>
      <c r="M26" s="97"/>
      <c r="N26" s="97"/>
      <c r="O26" s="97"/>
      <c r="P26" s="97"/>
      <c r="Q26" s="97"/>
      <c r="R26" s="97"/>
      <c r="S26" s="94"/>
      <c r="T26" s="94"/>
      <c r="U26" s="94"/>
      <c r="V26" s="94"/>
      <c r="W26" s="94"/>
    </row>
    <row r="27" spans="1:23">
      <c r="A27" s="111" t="s">
        <v>363</v>
      </c>
      <c r="B27" s="97"/>
      <c r="C27" s="97"/>
      <c r="D27" s="97"/>
      <c r="E27" s="97"/>
      <c r="F27" s="97"/>
      <c r="G27" s="97"/>
      <c r="H27" s="97"/>
      <c r="I27" s="97"/>
      <c r="J27" s="97"/>
      <c r="K27" s="97"/>
      <c r="L27" s="97"/>
      <c r="M27" s="97"/>
      <c r="N27" s="97"/>
      <c r="O27" s="97"/>
      <c r="P27" s="97"/>
      <c r="Q27" s="97"/>
      <c r="R27" s="97"/>
      <c r="S27" s="94"/>
      <c r="T27" s="94"/>
      <c r="U27" s="94"/>
      <c r="V27" s="94"/>
      <c r="W27" s="94"/>
    </row>
    <row r="28" spans="1:23">
      <c r="A28" s="112"/>
      <c r="B28" s="118"/>
      <c r="C28" s="118"/>
      <c r="D28" s="118"/>
      <c r="E28" s="118"/>
      <c r="F28" s="118"/>
      <c r="G28" s="118"/>
      <c r="H28" s="118"/>
      <c r="I28" s="118"/>
      <c r="J28" s="118"/>
      <c r="K28" s="118"/>
      <c r="L28" s="118"/>
      <c r="M28" s="97"/>
      <c r="N28" s="97"/>
      <c r="O28" s="97"/>
      <c r="P28" s="97"/>
      <c r="Q28" s="97"/>
      <c r="R28" s="97"/>
      <c r="S28" s="94"/>
      <c r="T28" s="94"/>
      <c r="U28" s="94"/>
      <c r="V28" s="94"/>
      <c r="W28" s="94"/>
    </row>
    <row r="29" spans="1:23">
      <c r="A29" s="94"/>
      <c r="B29" s="94"/>
      <c r="C29" s="94"/>
      <c r="D29" s="94"/>
      <c r="E29" s="94"/>
      <c r="F29" s="94"/>
      <c r="G29" s="94"/>
      <c r="H29" s="94"/>
      <c r="I29" s="94"/>
      <c r="J29" s="94"/>
      <c r="K29" s="94"/>
      <c r="L29" s="94"/>
      <c r="M29" s="94"/>
      <c r="N29" s="94"/>
      <c r="O29" s="94"/>
      <c r="P29" s="94"/>
      <c r="Q29" s="94"/>
      <c r="R29" s="94"/>
    </row>
    <row r="30" spans="1:23">
      <c r="A30" s="94"/>
      <c r="B30" s="94"/>
      <c r="C30" s="94"/>
      <c r="D30" s="94"/>
      <c r="E30" s="94"/>
      <c r="F30" s="94"/>
      <c r="G30" s="94"/>
      <c r="H30" s="94"/>
      <c r="I30" s="94"/>
      <c r="J30" s="94"/>
      <c r="K30" s="94"/>
      <c r="L30" s="94"/>
      <c r="M30" s="94"/>
      <c r="N30" s="94"/>
      <c r="O30" s="94"/>
      <c r="P30" s="94"/>
      <c r="Q30" s="94"/>
      <c r="R30" s="94"/>
    </row>
    <row r="31" spans="1:23">
      <c r="A31" s="94"/>
      <c r="B31" s="123"/>
      <c r="C31" s="123"/>
      <c r="D31" s="123"/>
      <c r="E31" s="123"/>
      <c r="F31" s="123"/>
      <c r="G31" s="123"/>
      <c r="H31" s="124"/>
      <c r="I31" s="123"/>
      <c r="J31" s="123"/>
      <c r="K31" s="123"/>
      <c r="L31" s="123"/>
      <c r="M31" s="123"/>
      <c r="N31" s="94"/>
      <c r="O31" s="94"/>
      <c r="P31" s="94"/>
      <c r="Q31" s="94"/>
      <c r="R31" s="94"/>
    </row>
    <row r="32" spans="1:23" s="74" customFormat="1">
      <c r="A32" s="151"/>
      <c r="B32" s="152"/>
      <c r="C32" s="152"/>
      <c r="D32" s="152"/>
      <c r="E32" s="152"/>
      <c r="F32" s="152"/>
      <c r="G32" s="152"/>
      <c r="H32" s="152"/>
      <c r="I32" s="153"/>
      <c r="J32" s="152"/>
      <c r="K32" s="152"/>
      <c r="L32" s="154"/>
      <c r="M32" s="155"/>
      <c r="N32" s="155"/>
    </row>
    <row r="33" spans="1:18">
      <c r="A33" s="94"/>
      <c r="B33" s="125"/>
      <c r="C33" s="125"/>
      <c r="D33" s="125"/>
      <c r="E33" s="125"/>
      <c r="F33" s="125"/>
      <c r="G33" s="125"/>
      <c r="H33" s="125"/>
      <c r="I33" s="125"/>
      <c r="J33" s="125"/>
      <c r="K33" s="125"/>
      <c r="L33" s="125"/>
      <c r="M33" s="125"/>
      <c r="N33" s="94"/>
      <c r="O33" s="94"/>
      <c r="P33" s="94"/>
      <c r="Q33" s="94"/>
      <c r="R33" s="94"/>
    </row>
    <row r="34" spans="1:18">
      <c r="A34" s="94"/>
      <c r="B34" s="125"/>
      <c r="C34" s="125"/>
      <c r="D34" s="125"/>
      <c r="E34" s="125"/>
      <c r="F34" s="125"/>
      <c r="G34" s="125"/>
      <c r="H34" s="125"/>
      <c r="I34" s="125"/>
      <c r="J34" s="125"/>
      <c r="K34" s="125"/>
      <c r="L34" s="125"/>
      <c r="M34" s="125"/>
      <c r="N34" s="94"/>
      <c r="O34" s="94"/>
      <c r="P34" s="94"/>
      <c r="Q34" s="94"/>
      <c r="R34" s="94"/>
    </row>
    <row r="35" spans="1:18">
      <c r="A35" s="94"/>
      <c r="B35" s="94"/>
      <c r="C35" s="94"/>
      <c r="D35" s="94"/>
      <c r="E35" s="94"/>
      <c r="F35" s="94"/>
      <c r="G35" s="94"/>
      <c r="H35" s="94"/>
      <c r="I35" s="94"/>
      <c r="J35" s="94"/>
      <c r="K35" s="94"/>
      <c r="L35" s="94"/>
      <c r="M35" s="94"/>
      <c r="N35" s="94"/>
      <c r="O35" s="94"/>
      <c r="P35" s="94"/>
      <c r="Q35" s="94"/>
      <c r="R35" s="94"/>
    </row>
    <row r="36" spans="1:18">
      <c r="A36" s="94"/>
      <c r="B36" s="94"/>
      <c r="C36" s="94"/>
      <c r="D36" s="94"/>
      <c r="E36" s="94"/>
      <c r="F36" s="94"/>
      <c r="G36" s="94"/>
      <c r="H36" s="94"/>
      <c r="I36" s="94"/>
      <c r="J36" s="94"/>
      <c r="K36" s="94"/>
      <c r="L36" s="94"/>
      <c r="M36" s="94"/>
      <c r="N36" s="94"/>
      <c r="O36" s="94"/>
      <c r="P36" s="94"/>
      <c r="Q36" s="94"/>
      <c r="R36" s="94"/>
    </row>
    <row r="37" spans="1:18">
      <c r="A37" s="94"/>
      <c r="B37" s="94"/>
      <c r="C37" s="94"/>
      <c r="D37" s="94"/>
      <c r="E37" s="94"/>
      <c r="F37" s="94"/>
      <c r="G37" s="94"/>
      <c r="H37" s="94"/>
      <c r="I37" s="94"/>
      <c r="J37" s="94"/>
      <c r="K37" s="94"/>
      <c r="L37" s="94"/>
      <c r="M37" s="94"/>
      <c r="N37" s="94"/>
      <c r="O37" s="94"/>
      <c r="P37" s="94"/>
      <c r="Q37" s="94"/>
      <c r="R37" s="94"/>
    </row>
    <row r="38" spans="1:18">
      <c r="A38" s="94"/>
      <c r="B38" s="94"/>
      <c r="C38" s="94"/>
      <c r="D38" s="94"/>
      <c r="E38" s="94"/>
      <c r="F38" s="94"/>
      <c r="G38" s="94"/>
      <c r="H38" s="94"/>
      <c r="I38" s="94"/>
      <c r="J38" s="94"/>
      <c r="K38" s="94"/>
      <c r="L38" s="94"/>
      <c r="M38" s="94"/>
      <c r="N38" s="94"/>
      <c r="O38" s="94"/>
      <c r="P38" s="94"/>
      <c r="Q38" s="94"/>
      <c r="R38" s="94"/>
    </row>
    <row r="39" spans="1:18">
      <c r="A39" s="94"/>
      <c r="B39" s="94"/>
      <c r="C39" s="94"/>
      <c r="D39" s="94"/>
      <c r="E39" s="94"/>
      <c r="F39" s="94"/>
      <c r="G39" s="94"/>
      <c r="H39" s="94"/>
      <c r="I39" s="94"/>
      <c r="J39" s="94"/>
      <c r="K39" s="94"/>
      <c r="L39" s="94"/>
      <c r="M39" s="94"/>
      <c r="N39" s="94"/>
      <c r="O39" s="94"/>
      <c r="P39" s="94"/>
      <c r="Q39" s="94"/>
      <c r="R39" s="94"/>
    </row>
    <row r="40" spans="1:18">
      <c r="A40" s="94"/>
      <c r="B40" s="94"/>
      <c r="C40" s="94"/>
      <c r="D40" s="94"/>
      <c r="E40" s="94"/>
      <c r="F40" s="94"/>
      <c r="G40" s="94"/>
      <c r="H40" s="94"/>
      <c r="I40" s="94"/>
      <c r="J40" s="94"/>
      <c r="K40" s="94"/>
      <c r="L40" s="94"/>
      <c r="M40" s="94"/>
      <c r="N40" s="94"/>
      <c r="O40" s="94"/>
      <c r="P40" s="94"/>
      <c r="Q40" s="94"/>
      <c r="R40" s="94"/>
    </row>
    <row r="41" spans="1:18">
      <c r="A41" s="94"/>
      <c r="B41" s="94"/>
      <c r="C41" s="94"/>
      <c r="D41" s="94"/>
      <c r="E41" s="94"/>
      <c r="F41" s="94"/>
      <c r="G41" s="94"/>
      <c r="H41" s="94"/>
      <c r="I41" s="94"/>
      <c r="J41" s="94"/>
      <c r="K41" s="94"/>
      <c r="L41" s="94"/>
      <c r="M41" s="94"/>
      <c r="N41" s="94"/>
      <c r="O41" s="94"/>
      <c r="P41" s="94"/>
      <c r="Q41" s="94"/>
      <c r="R41" s="94"/>
    </row>
    <row r="42" spans="1:18">
      <c r="A42" s="94"/>
      <c r="B42" s="94"/>
      <c r="C42" s="94"/>
      <c r="D42" s="94"/>
      <c r="E42" s="97"/>
      <c r="F42" s="97"/>
      <c r="G42" s="97"/>
      <c r="H42" s="97"/>
      <c r="I42" s="97"/>
      <c r="J42" s="97"/>
      <c r="K42" s="97"/>
      <c r="L42" s="94"/>
      <c r="M42" s="94"/>
      <c r="N42" s="94"/>
      <c r="O42" s="94"/>
      <c r="P42" s="94"/>
      <c r="Q42" s="94"/>
      <c r="R42" s="94"/>
    </row>
    <row r="43" spans="1:18">
      <c r="A43" s="94"/>
      <c r="B43" s="94"/>
      <c r="C43" s="94"/>
      <c r="D43" s="94"/>
      <c r="E43" s="97"/>
      <c r="F43" s="97"/>
      <c r="G43" s="97"/>
      <c r="H43" s="97"/>
      <c r="I43" s="97"/>
      <c r="J43" s="109"/>
      <c r="K43" s="109"/>
      <c r="L43" s="94"/>
      <c r="M43" s="94"/>
      <c r="N43" s="94"/>
      <c r="O43" s="94"/>
      <c r="P43" s="94"/>
      <c r="Q43" s="94"/>
      <c r="R43" s="94"/>
    </row>
    <row r="44" spans="1:18">
      <c r="A44" s="94"/>
      <c r="B44" s="94"/>
      <c r="C44" s="94"/>
      <c r="D44" s="94"/>
      <c r="E44" s="97"/>
      <c r="F44" s="97"/>
      <c r="G44" s="97"/>
      <c r="H44" s="97"/>
      <c r="I44" s="97"/>
      <c r="J44" s="109"/>
      <c r="K44" s="109"/>
      <c r="L44" s="94"/>
      <c r="M44" s="94"/>
      <c r="N44" s="94"/>
      <c r="O44" s="94"/>
      <c r="P44" s="94"/>
      <c r="Q44" s="94"/>
      <c r="R44" s="94"/>
    </row>
    <row r="45" spans="1:18">
      <c r="A45" s="94"/>
      <c r="B45" s="94"/>
      <c r="C45" s="94"/>
      <c r="D45" s="94"/>
      <c r="E45" s="97"/>
      <c r="F45" s="97"/>
      <c r="G45" s="97"/>
      <c r="H45" s="97"/>
      <c r="I45" s="97"/>
      <c r="J45" s="109"/>
      <c r="K45" s="109"/>
      <c r="L45" s="94"/>
      <c r="M45" s="94"/>
      <c r="N45" s="94"/>
      <c r="O45" s="94"/>
      <c r="P45" s="94"/>
      <c r="Q45" s="94"/>
      <c r="R45" s="94"/>
    </row>
    <row r="46" spans="1:18">
      <c r="A46" s="94"/>
      <c r="B46" s="94"/>
      <c r="C46" s="94"/>
      <c r="D46" s="94"/>
      <c r="E46" s="97"/>
      <c r="F46" s="97"/>
      <c r="G46" s="97"/>
      <c r="H46" s="97"/>
      <c r="I46" s="97"/>
      <c r="J46" s="109"/>
      <c r="K46" s="109"/>
      <c r="L46" s="94"/>
      <c r="M46" s="94"/>
      <c r="N46" s="94"/>
      <c r="O46" s="94"/>
      <c r="P46" s="94"/>
      <c r="Q46" s="94"/>
      <c r="R46" s="94"/>
    </row>
  </sheetData>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EED AR Template 2018</vt:lpstr>
      <vt:lpstr>Measure Cat</vt:lpstr>
      <vt:lpstr>Indicator trends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ZANGHERI Paolo (JRC-ISPRA)</dc:creator>
  <cp:lastModifiedBy>Collys, Ann</cp:lastModifiedBy>
  <cp:lastPrinted>2015-04-16T08:07:21Z</cp:lastPrinted>
  <dcterms:created xsi:type="dcterms:W3CDTF">2015-03-27T08:24:25Z</dcterms:created>
  <dcterms:modified xsi:type="dcterms:W3CDTF">2018-12-04T18:45:30Z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599910974502563</vt:r8>
  </property>
</Properties>
</file>