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7AFF472D-21C8-491C-81F4-FB103FABC913}" xr6:coauthVersionLast="47" xr6:coauthVersionMax="47" xr10:uidLastSave="{00000000-0000-0000-0000-000000000000}"/>
  <workbookProtection workbookPassword="D9CC" lockStructure="1"/>
  <bookViews>
    <workbookView xWindow="-28920" yWindow="-120" windowWidth="29040" windowHeight="15840" xr2:uid="{00000000-000D-0000-FFFF-FFFF00000000}"/>
  </bookViews>
  <sheets>
    <sheet name="Handleiding" sheetId="4" r:id="rId1"/>
    <sheet name="SCOPon" sheetId="1" r:id="rId2"/>
    <sheet name="Vaste waarden_SCOP" sheetId="2" state="hidden" r:id="rId3"/>
    <sheet name="SGUEh" sheetId="3" r:id="rId4"/>
    <sheet name="Vaste waarden SGUEh" sheetId="5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C17" i="2"/>
  <c r="C16" i="2"/>
  <c r="B12" i="5"/>
  <c r="H44" i="5" l="1"/>
  <c r="H39" i="5"/>
  <c r="H34" i="5"/>
  <c r="H25" i="5"/>
  <c r="H35" i="5" l="1"/>
  <c r="H45" i="5"/>
  <c r="H47" i="5"/>
  <c r="H43" i="5"/>
  <c r="H42" i="5"/>
  <c r="H46" i="5"/>
  <c r="H41" i="5"/>
  <c r="H40" i="5"/>
  <c r="H26" i="5"/>
  <c r="H38" i="5"/>
  <c r="H31" i="5"/>
  <c r="H37" i="5"/>
  <c r="H27" i="5"/>
  <c r="H36" i="5"/>
  <c r="H28" i="5"/>
  <c r="H23" i="5"/>
  <c r="H30" i="5"/>
  <c r="H22" i="5"/>
  <c r="H33" i="5"/>
  <c r="H29" i="5"/>
  <c r="H24" i="5"/>
  <c r="H32" i="5"/>
  <c r="C12" i="5"/>
  <c r="F3" i="3" s="1"/>
  <c r="D12" i="5"/>
  <c r="D11" i="5"/>
  <c r="C11" i="5"/>
  <c r="B11" i="5"/>
  <c r="G17" i="5" l="1"/>
  <c r="I10" i="2"/>
  <c r="C12" i="2"/>
  <c r="D12" i="2"/>
  <c r="E12" i="2"/>
  <c r="F12" i="2"/>
  <c r="G12" i="2"/>
  <c r="B12" i="2"/>
  <c r="C11" i="2"/>
  <c r="D11" i="2"/>
  <c r="E11" i="2"/>
  <c r="F11" i="2"/>
  <c r="G11" i="2"/>
  <c r="H11" i="2"/>
  <c r="H13" i="2" s="1"/>
  <c r="I11" i="2"/>
  <c r="I13" i="2" s="1"/>
  <c r="B11" i="2"/>
  <c r="H10" i="2"/>
  <c r="G10" i="2"/>
  <c r="F10" i="2"/>
  <c r="E10" i="2"/>
  <c r="D10" i="2"/>
  <c r="C10" i="2"/>
  <c r="B10" i="2"/>
  <c r="C18" i="2" l="1"/>
  <c r="F5" i="1" s="1"/>
  <c r="G22" i="5"/>
  <c r="G23" i="5"/>
  <c r="G27" i="5"/>
  <c r="G31" i="5"/>
  <c r="G39" i="5"/>
  <c r="G36" i="5"/>
  <c r="G44" i="5"/>
  <c r="G25" i="5"/>
  <c r="G29" i="5"/>
  <c r="G33" i="5"/>
  <c r="G37" i="5"/>
  <c r="G41" i="5"/>
  <c r="G45" i="5"/>
  <c r="G26" i="5"/>
  <c r="G30" i="5"/>
  <c r="G34" i="5"/>
  <c r="G38" i="5"/>
  <c r="G42" i="5"/>
  <c r="G46" i="5"/>
  <c r="G35" i="5"/>
  <c r="G43" i="5"/>
  <c r="G47" i="5"/>
  <c r="G24" i="5"/>
  <c r="G28" i="5"/>
  <c r="G32" i="5"/>
  <c r="G40" i="5"/>
  <c r="F4" i="1" l="1"/>
  <c r="L40" i="5"/>
  <c r="I40" i="5"/>
  <c r="J40" i="5"/>
  <c r="L47" i="5"/>
  <c r="I47" i="5"/>
  <c r="J47" i="5"/>
  <c r="L42" i="5"/>
  <c r="I42" i="5"/>
  <c r="J42" i="5"/>
  <c r="L26" i="5"/>
  <c r="I26" i="5"/>
  <c r="J26" i="5"/>
  <c r="J45" i="5" s="1"/>
  <c r="L33" i="5"/>
  <c r="J33" i="5"/>
  <c r="I33" i="5"/>
  <c r="L36" i="5"/>
  <c r="I36" i="5"/>
  <c r="J36" i="5"/>
  <c r="L23" i="5"/>
  <c r="J23" i="5"/>
  <c r="I23" i="5"/>
  <c r="I32" i="5"/>
  <c r="L32" i="5"/>
  <c r="J32" i="5"/>
  <c r="L43" i="5"/>
  <c r="I43" i="5"/>
  <c r="J43" i="5"/>
  <c r="I38" i="5"/>
  <c r="L38" i="5"/>
  <c r="J38" i="5"/>
  <c r="L45" i="5"/>
  <c r="I45" i="5"/>
  <c r="L29" i="5"/>
  <c r="I29" i="5"/>
  <c r="J29" i="5"/>
  <c r="L39" i="5"/>
  <c r="J39" i="5"/>
  <c r="I39" i="5"/>
  <c r="L22" i="5"/>
  <c r="I22" i="5"/>
  <c r="J22" i="5"/>
  <c r="L28" i="5"/>
  <c r="I28" i="5"/>
  <c r="J28" i="5"/>
  <c r="L35" i="5"/>
  <c r="J35" i="5"/>
  <c r="I35" i="5"/>
  <c r="L34" i="5"/>
  <c r="I34" i="5"/>
  <c r="J34" i="5"/>
  <c r="L41" i="5"/>
  <c r="I41" i="5"/>
  <c r="J41" i="5"/>
  <c r="L25" i="5"/>
  <c r="I25" i="5"/>
  <c r="J25" i="5"/>
  <c r="L31" i="5"/>
  <c r="I31" i="5"/>
  <c r="J31" i="5"/>
  <c r="L24" i="5"/>
  <c r="I24" i="5"/>
  <c r="J24" i="5"/>
  <c r="I46" i="5"/>
  <c r="L46" i="5"/>
  <c r="J46" i="5"/>
  <c r="L30" i="5"/>
  <c r="I30" i="5"/>
  <c r="J30" i="5"/>
  <c r="L37" i="5"/>
  <c r="I37" i="5"/>
  <c r="J37" i="5"/>
  <c r="I44" i="5"/>
  <c r="L44" i="5"/>
  <c r="J44" i="5"/>
  <c r="L27" i="5"/>
  <c r="J27" i="5"/>
  <c r="I27" i="5"/>
  <c r="F13" i="2"/>
  <c r="C13" i="2"/>
  <c r="G13" i="2"/>
  <c r="F6" i="1" s="1"/>
  <c r="D13" i="2"/>
  <c r="B13" i="2"/>
  <c r="E13" i="2"/>
  <c r="I50" i="5" l="1"/>
  <c r="L48" i="5"/>
  <c r="J50" i="5"/>
  <c r="I53" i="5" l="1"/>
  <c r="F4" i="3" s="1"/>
  <c r="F5" i="3" s="1"/>
</calcChain>
</file>

<file path=xl/sharedStrings.xml><?xml version="1.0" encoding="utf-8"?>
<sst xmlns="http://schemas.openxmlformats.org/spreadsheetml/2006/main" count="201" uniqueCount="180">
  <si>
    <t>ton (h)</t>
  </si>
  <si>
    <t>toff (h)</t>
  </si>
  <si>
    <t>tto (h)</t>
  </si>
  <si>
    <t>tsb (h)</t>
  </si>
  <si>
    <t>tck (h)</t>
  </si>
  <si>
    <t>F(1) (%)</t>
  </si>
  <si>
    <t>F(2) (%)</t>
  </si>
  <si>
    <t>W/W zonder koeling</t>
  </si>
  <si>
    <t>W/W met koeling</t>
  </si>
  <si>
    <t>B/W zonder koeling</t>
  </si>
  <si>
    <t>B/W met koeling</t>
  </si>
  <si>
    <t>L/L zonder koeling</t>
  </si>
  <si>
    <t>L/L met koeling</t>
  </si>
  <si>
    <t>INVOER</t>
  </si>
  <si>
    <t>SCOP (-)</t>
  </si>
  <si>
    <t>Poff (kW)</t>
  </si>
  <si>
    <t>Pto (kW)</t>
  </si>
  <si>
    <t>Psb (kW)</t>
  </si>
  <si>
    <t>Pck (kW)</t>
  </si>
  <si>
    <r>
      <t>η</t>
    </r>
    <r>
      <rPr>
        <vertAlign val="subscript"/>
        <sz val="11"/>
        <color theme="1"/>
        <rFont val="Calibri"/>
        <family val="2"/>
      </rPr>
      <t>S</t>
    </r>
    <r>
      <rPr>
        <sz val="11"/>
        <color theme="1"/>
        <rFont val="Calibri"/>
        <family val="2"/>
      </rPr>
      <t xml:space="preserve"> (%)</t>
    </r>
  </si>
  <si>
    <r>
      <t>Q</t>
    </r>
    <r>
      <rPr>
        <vertAlign val="subscript"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(kWh)</t>
    </r>
  </si>
  <si>
    <t>bodem/water</t>
  </si>
  <si>
    <t>water/water</t>
  </si>
  <si>
    <t>buitenlucht/water</t>
  </si>
  <si>
    <t>buitenlucht/lucht</t>
  </si>
  <si>
    <t>Type warmtepomp</t>
  </si>
  <si>
    <t>SCOPon (-)</t>
  </si>
  <si>
    <t>L/W zonder koeling</t>
  </si>
  <si>
    <t>L/W met  koeling</t>
  </si>
  <si>
    <t>Actieve koeling?</t>
  </si>
  <si>
    <t>Ja</t>
  </si>
  <si>
    <t>Nee</t>
  </si>
  <si>
    <t>Deze optie ingevoerd?</t>
  </si>
  <si>
    <t>RESULTATEN</t>
  </si>
  <si>
    <r>
      <t>P</t>
    </r>
    <r>
      <rPr>
        <vertAlign val="subscript"/>
        <sz val="11"/>
        <color theme="1"/>
        <rFont val="Calibri"/>
        <family val="2"/>
        <scheme val="minor"/>
      </rPr>
      <t>rated</t>
    </r>
    <r>
      <rPr>
        <sz val="11"/>
        <color theme="1"/>
        <rFont val="Calibri"/>
        <family val="2"/>
        <scheme val="minor"/>
      </rPr>
      <t xml:space="preserve"> (kW)</t>
    </r>
  </si>
  <si>
    <t>Water</t>
  </si>
  <si>
    <t>Bodem</t>
  </si>
  <si>
    <t>Warmtebron warmtepomp</t>
  </si>
  <si>
    <t>Buitenlucht</t>
  </si>
  <si>
    <t>Pdh (kW)</t>
  </si>
  <si>
    <t>PERd (%)</t>
  </si>
  <si>
    <t>Buitentemperatuur (°C)</t>
  </si>
  <si>
    <t>SPER (-)</t>
  </si>
  <si>
    <r>
      <t>SGUE</t>
    </r>
    <r>
      <rPr>
        <vertAlign val="subscript"/>
        <sz val="11"/>
        <color theme="1"/>
        <rFont val="Calibri"/>
        <family val="2"/>
        <scheme val="minor"/>
      </rPr>
      <t>heat</t>
    </r>
    <r>
      <rPr>
        <sz val="11"/>
        <color theme="1"/>
        <rFont val="Calibri"/>
        <family val="2"/>
        <scheme val="minor"/>
      </rPr>
      <t xml:space="preserve"> (-)</t>
    </r>
  </si>
  <si>
    <r>
      <t>SAEF</t>
    </r>
    <r>
      <rPr>
        <vertAlign val="subscript"/>
        <sz val="11"/>
        <color theme="1"/>
        <rFont val="Calibri"/>
        <family val="2"/>
        <scheme val="minor"/>
      </rPr>
      <t>heat</t>
    </r>
    <r>
      <rPr>
        <sz val="11"/>
        <color theme="1"/>
        <rFont val="Calibri"/>
        <family val="2"/>
        <scheme val="minor"/>
      </rPr>
      <t xml:space="preserve"> (-)</t>
    </r>
  </si>
  <si>
    <t>W/W WP</t>
  </si>
  <si>
    <t>W/B WP</t>
  </si>
  <si>
    <t>L/W WP</t>
  </si>
  <si>
    <t>Tdesign (°C)</t>
  </si>
  <si>
    <t>Intervalle</t>
  </si>
  <si>
    <t>Température extérieur (sèche)</t>
  </si>
  <si>
    <t>Heures</t>
  </si>
  <si>
    <t xml:space="preserve">Charge de chauffage </t>
  </si>
  <si>
    <t>PERd</t>
  </si>
  <si>
    <t xml:space="preserve">Demande annuelle de chauffage </t>
  </si>
  <si>
    <t>Consommation d'énergie primaire</t>
  </si>
  <si>
    <t>j (-)</t>
  </si>
  <si>
    <t>Tj (°C)</t>
  </si>
  <si>
    <t>hj (h)</t>
  </si>
  <si>
    <t>Ph (kW)</t>
  </si>
  <si>
    <t>(%)</t>
  </si>
  <si>
    <t>hj*Ph (kWh)</t>
  </si>
  <si>
    <t>hj*(Ph/PERd)*100 (kWh)</t>
  </si>
  <si>
    <t>Tdesign</t>
  </si>
  <si>
    <t>A</t>
  </si>
  <si>
    <t>B</t>
  </si>
  <si>
    <t>C</t>
  </si>
  <si>
    <t>D</t>
  </si>
  <si>
    <t>Somme hj*Ph (kWh)</t>
  </si>
  <si>
    <t>Somme hj*(Ph/PERd)*100 (kWh)</t>
  </si>
  <si>
    <t>SGUEh (-)</t>
  </si>
  <si>
    <t>Tdesign voor gekozen systeem</t>
  </si>
  <si>
    <t>Controle</t>
  </si>
  <si>
    <t>Alle gegevens ingevuld?</t>
  </si>
  <si>
    <t>Alle gegevens ingevuld(L/L)?</t>
  </si>
  <si>
    <t>Alle gegevens ingevuld (geen L/L)?</t>
  </si>
  <si>
    <t xml:space="preserve">Bij vragen over het rekenblad, kan u contact opnemen met energie@vlaanderen.be. </t>
  </si>
  <si>
    <t xml:space="preserve">Deze handleiding bestaat uit volgende delen: </t>
  </si>
  <si>
    <t>1. Achtergrond</t>
  </si>
  <si>
    <t xml:space="preserve">2. Wat berekent u juist met dit rekenblad? </t>
  </si>
  <si>
    <t>3. Kleurconventie van het rekenblad</t>
  </si>
  <si>
    <t>4. Stappenplan invoeren gegevens in het rekenblad</t>
  </si>
  <si>
    <t>versie 1.0 - november 2017</t>
  </si>
  <si>
    <t xml:space="preserve">Voor projecten met vergunningsaanvraag in 2018 wordt de rekenmethode voor het opwekkingsrendement voor ruimteverwarming aangepast. </t>
  </si>
  <si>
    <t>Deze berekeningsmethode wordt vastgelegd in paragraaf 10.2 van bijlage V bij het Energiebesluit en is van toepassing op EPW- en EPN-eenheden.</t>
  </si>
  <si>
    <t>Voor toestellen die onder bepaalde Europese verordeningen vallen, wordt met deze methode het opwekkingsrendement bepaald op basis van Ecodesign gegevens.</t>
  </si>
  <si>
    <t xml:space="preserve">Voor elektrische warmtepompen en gassorptiewarmtepompen worden sommige van deze gegevens niet standaard vrijgegeven door de fabrikant. </t>
  </si>
  <si>
    <t xml:space="preserve">2. Wat berekent u met dit rekenblad?  </t>
  </si>
  <si>
    <t xml:space="preserve">Cellen waarvan de inhoud veranderd mag worden: </t>
  </si>
  <si>
    <t>In de groene vakjes kunnen tekst (bv. een naam) of getallen (bv. een afmeting, ...) worden ingevuld.</t>
  </si>
  <si>
    <t>In de gele cellen kan een keuze uit een afrollijst worden gemaakt. Deze keuzelijst wordt zichtbaar door op de desbetreffende cel te klikken.</t>
  </si>
  <si>
    <t xml:space="preserve">Cellen waarvan de inhoud niet veranderd mag worden: </t>
  </si>
  <si>
    <t xml:space="preserve">Zwarte cellen bevatten informatie die irrelevant en dus ongebruikt is voor de gekozen configuratie. Afhankelijk van de waarden in andere cellen, </t>
  </si>
  <si>
    <t xml:space="preserve">kunnen zwarte cellen terug zichtbaar worden, zodat er bijvoorbeeld iets kan ingevuld worden, of een keuze kan worden gemaakt. Andersom, </t>
  </si>
  <si>
    <t xml:space="preserve">kan het zijn dat bepaalde cellen zwart worden door een bepaalde keuze die ergens anders wordt gemaakt. </t>
  </si>
  <si>
    <t>De rode cellen geven het eindresultaat dat moet ingevoerd worden in de EPB-software Vlaanderen of de EPB-software 3G.</t>
  </si>
  <si>
    <t>De overblijvende cellen zijn wit en bevatten titels of beschrijvingen.</t>
  </si>
  <si>
    <t>Met dit rekenblad kunnen deze gegevens bepaald worden op basis van andere gegevens, die de fabrikant wel verplicht moet meedelen.</t>
  </si>
  <si>
    <r>
      <t>* De SCOP</t>
    </r>
    <r>
      <rPr>
        <vertAlign val="subscript"/>
        <sz val="10"/>
        <rFont val="Arial"/>
        <family val="2"/>
      </rPr>
      <t xml:space="preserve">on: </t>
    </r>
    <r>
      <rPr>
        <sz val="10"/>
        <rFont val="Arial"/>
        <family val="2"/>
      </rPr>
      <t>de prestatiecoëfficiënt in actieve modus en voor gemiddelde klimaatomstandigheden van de elektrische warmtepomp</t>
    </r>
  </si>
  <si>
    <r>
      <t>* SGUE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: het seizoensrendement in verwarmingsmodus van de gassorptiewarmtepomp</t>
    </r>
  </si>
  <si>
    <r>
      <t>* SAEF</t>
    </r>
    <r>
      <rPr>
        <vertAlign val="subscript"/>
        <sz val="10"/>
        <rFont val="Arial"/>
        <family val="2"/>
      </rPr>
      <t>h</t>
    </r>
    <r>
      <rPr>
        <sz val="10"/>
        <rFont val="Arial"/>
        <family val="2"/>
      </rPr>
      <t>: de seizoensenergiefactor van de hulpapparaten in verwarmingsmodus</t>
    </r>
  </si>
  <si>
    <r>
      <t xml:space="preserve">Voor </t>
    </r>
    <r>
      <rPr>
        <b/>
        <sz val="10"/>
        <rFont val="Arial"/>
        <family val="2"/>
      </rPr>
      <t>elektrische warmtepompen</t>
    </r>
    <r>
      <rPr>
        <sz val="10"/>
        <rFont val="Arial"/>
        <family val="2"/>
      </rPr>
      <t xml:space="preserve"> die onder de Europese Verordeningen (EU) n°206/2012 of n°813/2013 vallen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kan u met dit rekenblad berekenen:</t>
    </r>
  </si>
  <si>
    <r>
      <t>Voor</t>
    </r>
    <r>
      <rPr>
        <b/>
        <sz val="10"/>
        <color theme="1"/>
        <rFont val="Arial"/>
        <family val="2"/>
      </rPr>
      <t xml:space="preserve"> gassorptiewarmtepompen </t>
    </r>
    <r>
      <rPr>
        <sz val="10"/>
        <color theme="1"/>
        <rFont val="Arial"/>
        <family val="2"/>
      </rPr>
      <t xml:space="preserve">die onder de Europese Verordening (EU) n°813/2013  vallen kan u met dit rekenblad berekenen: </t>
    </r>
  </si>
  <si>
    <t>Beknopte handleiding - stappenplan</t>
  </si>
  <si>
    <t xml:space="preserve">Het is sterk aangeraden om de onderstaande acties stap voor stap (in de opgegeven volgorde) volledig uit te voeren. </t>
  </si>
  <si>
    <t>2. Vul de nodige gegevens in op dit tabblad</t>
  </si>
  <si>
    <t>Bepaling SCOPon voor elektrische warmtepompen</t>
  </si>
  <si>
    <t>1. Ga naar het tabblad 'SCOPon'</t>
  </si>
  <si>
    <t>Type warmtepomp en werking</t>
  </si>
  <si>
    <t>A. Type warmtepomp</t>
  </si>
  <si>
    <t>Hier selecteert u de combinatie van warmtebron en warmteafgiftemedium voor uw warmtepomp uit de afrollijst.</t>
  </si>
  <si>
    <t>De volgende opties kunnen gekozen worden uit de lijst:</t>
  </si>
  <si>
    <t xml:space="preserve">- bodem/water: warmtepomp met als warmtebron de bodem via een warmtetransporterend fluïdum en water als </t>
  </si>
  <si>
    <t xml:space="preserve">  warmteafvoerend fluïdum</t>
  </si>
  <si>
    <t>- water/water: warmtepomp met water als warmtebron en water als warmteafvoerend fluïdum</t>
  </si>
  <si>
    <t>- buitenlucht/water: warmtepomp met buitenlucht als warmtebron en water als warmteafvoerend fluïdum</t>
  </si>
  <si>
    <t xml:space="preserve"> dit rekenblad moet u niet gebruiken als de warmtepomp twee luchtkanalen heeft </t>
  </si>
  <si>
    <t>B. Actieve koeling</t>
  </si>
  <si>
    <t xml:space="preserve">Als de warmtepomp in actieve koeling kan werken, geeft u hier 'ja' in. Merk op dat dit ook het geval is wanneer de warmtepomp niet </t>
  </si>
  <si>
    <t>gebruikt zal worden voor actieve koeling, maar deze in principe wel kan koelen. Alleen wanneer de warmtepomp niet kan koelen, geeft</t>
  </si>
  <si>
    <t>u hier 'nee' in.</t>
  </si>
  <si>
    <t>Gegevens uit productfiche volgens de correcte verordening</t>
  </si>
  <si>
    <t xml:space="preserve">De EPB 3G-software geeft aan onder welke Europese verordening uw toestel valt, zoals in het voorbeeld hieronder: </t>
  </si>
  <si>
    <t xml:space="preserve">Indien een toestel onder een van deze Europese verordeningen valt, moet een productfiche met gegevens bepaald overeenkomstig de </t>
  </si>
  <si>
    <t>betreffende verordening beschikbaar zijn. De volgende gegevens uit deze fiche moeten ingevuld worden in het rekenblad.</t>
  </si>
  <si>
    <t>A. SCOP</t>
  </si>
  <si>
    <t xml:space="preserve">- buitenlucht/lucht: warmtepomp met buitenlucht als warmtebron en lucht als warmteafvoerend fluïdum, </t>
  </si>
  <si>
    <r>
      <t xml:space="preserve">B. </t>
    </r>
    <r>
      <rPr>
        <b/>
        <sz val="14"/>
        <rFont val="Calibri"/>
        <family val="2"/>
      </rPr>
      <t>η</t>
    </r>
    <r>
      <rPr>
        <b/>
        <sz val="10"/>
        <rFont val="Arial"/>
        <family val="2"/>
      </rPr>
      <t>s</t>
    </r>
  </si>
  <si>
    <t xml:space="preserve">Dit is de seizoensgebonden energie-efficiëntie voor ruimteverwarming. </t>
  </si>
  <si>
    <t>Pnom (kW)</t>
  </si>
  <si>
    <t>Dit is de nominale warmteafgifte van de elektrische warmtepomp.</t>
  </si>
  <si>
    <r>
      <t>C. P</t>
    </r>
    <r>
      <rPr>
        <b/>
        <vertAlign val="subscript"/>
        <sz val="10"/>
        <rFont val="Arial"/>
        <family val="2"/>
      </rPr>
      <t>nom</t>
    </r>
  </si>
  <si>
    <t>D. Poff, Pto, Psb en Pck</t>
  </si>
  <si>
    <r>
      <t>Dit is de seizoensgebonden prestatiecoëfficiënt. Let op: deze is niet gelijk aan de SCOP</t>
    </r>
    <r>
      <rPr>
        <vertAlign val="subscript"/>
        <sz val="10"/>
        <color theme="1"/>
        <rFont val="Arial"/>
        <family val="2"/>
      </rPr>
      <t>on</t>
    </r>
  </si>
  <si>
    <t xml:space="preserve">Deze waarde moet alleen ingevuld worden voor het type warmtepomp 'buitenlucht/lucht'. </t>
  </si>
  <si>
    <t>Voor andere types warmtepompen wordt dit vak zwart en moet het niet ingevuld worden.</t>
  </si>
  <si>
    <t xml:space="preserve">Deze waarde moet niet ingevuld worden voor het type warmtepomp 'buitenlucht/lucht', voor dit type wordt dit vak zwart en </t>
  </si>
  <si>
    <t xml:space="preserve">moet het niet ingevuld worden. U vult de waarde van ηs in het rekenblad in, zoals vermeld op de fiche van uw warmtepomp. </t>
  </si>
  <si>
    <t xml:space="preserve">Op productfiches volgens Europese Verordening (EU) n°813/2013 voor warmtepompen met water als warmteafvoerend fluïdum </t>
  </si>
  <si>
    <t>wordt dit vermogen aangeduid als Prated.</t>
  </si>
  <si>
    <t xml:space="preserve">Op productfiches volgens Europese Verordening (EU) n°206/2012 voor warmtepompen met lucht als warmteafvoerend fluïdum </t>
  </si>
  <si>
    <t>wordt dit vermogen aangeduid als Pdesignh.</t>
  </si>
  <si>
    <t xml:space="preserve">Dit zijn vermogens die het elektriciteitsverbruik aangeven in andere standen dan de actieve stand. Deze vermogens worden </t>
  </si>
  <si>
    <t>samen vermeld op de productfiche.</t>
  </si>
  <si>
    <t>3. Vul de resultaten uit het rekenblad in de EPB-software in</t>
  </si>
  <si>
    <t xml:space="preserve">Indien u de SCOPon of SGUEh (bepaald volgens de correcte verordening) wel kan opvragen via uw fabrikant of leverancier, mag u ook steeds deze gegevens invullen </t>
  </si>
  <si>
    <t>in de software. U moet in dit geval het rekenblad niet gebruiken.</t>
  </si>
  <si>
    <t xml:space="preserve">Warmtebron warmtepomp </t>
  </si>
  <si>
    <t>Hier selecteert u de warmtebron voor uw warmtepomp uit de afrollijst.</t>
  </si>
  <si>
    <t>- water: warmtepomp met water als warmtebron</t>
  </si>
  <si>
    <t xml:space="preserve">- bodem:warmtepom met bodem als warmtebron via een warmtetransporterend fluïdum  </t>
  </si>
  <si>
    <t>- buitenlucht: warmtepomp met buitenlucht als warmtebron</t>
  </si>
  <si>
    <t>De EPB 3G-software geeft aan of het toestel onder de Europese Verordening (EU) n°813/2013 valt, zoals in het voorbeeld hieronder:</t>
  </si>
  <si>
    <t>verordening beschikbaar zijn. De volgende gegevens uit deze fiche moeten ingevuld worden in het rekenblad.</t>
  </si>
  <si>
    <t xml:space="preserve">Indien een toestel onder de Europese Verordening (EU) n°813/2013 valt, moet een productfiche met gegevens bepaald overeenkomstig deze </t>
  </si>
  <si>
    <r>
      <t xml:space="preserve">A. </t>
    </r>
    <r>
      <rPr>
        <b/>
        <sz val="14"/>
        <rFont val="Calibri"/>
        <family val="2"/>
      </rPr>
      <t>η</t>
    </r>
    <r>
      <rPr>
        <b/>
        <sz val="10"/>
        <rFont val="Arial"/>
        <family val="2"/>
      </rPr>
      <t>s</t>
    </r>
  </si>
  <si>
    <t>volgens Europese Verordening (EU) n°813/2013 voor warmtepompen,</t>
  </si>
  <si>
    <t>fiche van uw warmtepomp.</t>
  </si>
  <si>
    <t xml:space="preserve">Dit is de seizoensgebonden energie-efficiëntie voor ruimteverwarming. U vult de waarde van ηs in het rekenblad in, zoals vermeld op de </t>
  </si>
  <si>
    <r>
      <t>B. P</t>
    </r>
    <r>
      <rPr>
        <b/>
        <vertAlign val="subscript"/>
        <sz val="10"/>
        <rFont val="Arial"/>
        <family val="2"/>
      </rPr>
      <t>rated</t>
    </r>
  </si>
  <si>
    <t>bij de bijhorende buitentemperatuur vermeld op de productfiche, zoals in het voorbeeld hieronder.</t>
  </si>
  <si>
    <t>C. Pdh</t>
  </si>
  <si>
    <t>d. PERd</t>
  </si>
  <si>
    <t xml:space="preserve">In het rekenblad geeft u het deellastvermogen Pdh in bij buitentemperatuur -7°C, 2°C, 7°C en 12°C. Deze 4 deellastvermogens worden </t>
  </si>
  <si>
    <t xml:space="preserve">In het rekenblad geeft u de coëfficiënt van de primaire energie ratio voor deellast PERd in bij buitentemperaturen -7°C, 2°C, 7°C en 12°C.  </t>
  </si>
  <si>
    <t>Deze 4 waarden worden bij de bijhorende buitentemperatuur vermeld op de productfiche, zoals in het voorbeeld hieronder.</t>
  </si>
  <si>
    <t xml:space="preserve">EPB-verslaggever worden ingevuld in de EPB-aangifte. Het rekenblad moet dan worden bijgehouden als stavingsstuk. </t>
  </si>
  <si>
    <t xml:space="preserve">Eenmaal alle gegevens werden ingevuld, bepaald het rekenblad automatisch de SGUEh. De berekende gegevens kunnen door de  </t>
  </si>
  <si>
    <t>1. Ga naar het tabblad 'SGUEh'</t>
  </si>
  <si>
    <r>
      <t>Rekenblad SCOP</t>
    </r>
    <r>
      <rPr>
        <b/>
        <u/>
        <vertAlign val="subscript"/>
        <sz val="28"/>
        <rFont val="Arial"/>
        <family val="2"/>
      </rPr>
      <t xml:space="preserve">on </t>
    </r>
    <r>
      <rPr>
        <b/>
        <u/>
        <sz val="28"/>
        <rFont val="Arial"/>
        <family val="2"/>
      </rPr>
      <t>en SGUE</t>
    </r>
    <r>
      <rPr>
        <b/>
        <u/>
        <vertAlign val="subscript"/>
        <sz val="28"/>
        <rFont val="Arial"/>
        <family val="2"/>
      </rPr>
      <t>h</t>
    </r>
    <r>
      <rPr>
        <b/>
        <u/>
        <sz val="28"/>
        <rFont val="Arial"/>
        <family val="2"/>
      </rPr>
      <t xml:space="preserve"> </t>
    </r>
  </si>
  <si>
    <t>De lichtblauwe cellen bevatten tussenresultaten van de berekening. Deze waarden moeten niet ingevoerd worden in de software</t>
  </si>
  <si>
    <t xml:space="preserve">Eenmaal alle gegevens werden ingevuld, bepaalt het rekenblad automatisch de SCOPon. De berekende gegevens kunnen door de  </t>
  </si>
  <si>
    <r>
      <t>Bepaling SGUE</t>
    </r>
    <r>
      <rPr>
        <b/>
        <u/>
        <vertAlign val="subscript"/>
        <sz val="10"/>
        <color theme="1"/>
        <rFont val="Arial"/>
        <family val="2"/>
      </rPr>
      <t>h</t>
    </r>
    <r>
      <rPr>
        <b/>
        <u/>
        <sz val="10"/>
        <color theme="1"/>
        <rFont val="Arial"/>
        <family val="2"/>
      </rPr>
      <t xml:space="preserve"> voor gassorptiewarmtepompen</t>
    </r>
  </si>
  <si>
    <t xml:space="preserve">Merk op: </t>
  </si>
  <si>
    <t xml:space="preserve">* Wanneer u een opwekker voor ruimteverwarming invoert, bepaalt de EPB 3G software of deze opwekker onder een van de bovenvermelde verordeningen valt.  </t>
  </si>
  <si>
    <t xml:space="preserve">  Indien de opwekker niet onder een van deze verordeningen valt, moet u dit rekenblad niet gebruiken. Zelfs als u over een productfiche met deze gegevens beschikt</t>
  </si>
  <si>
    <r>
      <t>* Voor de eenvoud van het rekenblad wordt de SCOP</t>
    </r>
    <r>
      <rPr>
        <vertAlign val="subscript"/>
        <sz val="10"/>
        <rFont val="Arial"/>
        <family val="2"/>
      </rPr>
      <t>on</t>
    </r>
    <r>
      <rPr>
        <sz val="10"/>
        <rFont val="Arial"/>
        <family val="2"/>
      </rPr>
      <t xml:space="preserve"> bepaald op een vereenvoudigde manier. Het resultaat verschilt maar zeer beperkt van dit bekomen met de gedetailleerde methode.</t>
    </r>
  </si>
  <si>
    <t xml:space="preserve">  In de software gebeurt de bepaling van de SCOPon wel gedetailleerd. Het is dus mogelijk dat er een licht verschil is tussen beide resultaten.</t>
  </si>
  <si>
    <r>
      <t>Dit is de nominale warmteafgifte van de gassorptiewarmtepomp. U vult de waarde van P</t>
    </r>
    <r>
      <rPr>
        <vertAlign val="subscript"/>
        <sz val="10"/>
        <color theme="1"/>
        <rFont val="Arial"/>
        <family val="2"/>
      </rPr>
      <t>rated</t>
    </r>
    <r>
      <rPr>
        <sz val="10"/>
        <color theme="1"/>
        <rFont val="Arial"/>
        <family val="2"/>
      </rPr>
      <t xml:space="preserve"> in het rekenblad in, zoals vermeld op de fiche  </t>
    </r>
  </si>
  <si>
    <r>
      <t>SAEF</t>
    </r>
    <r>
      <rPr>
        <vertAlign val="subscript"/>
        <sz val="11"/>
        <color theme="0"/>
        <rFont val="Calibri"/>
        <family val="2"/>
        <scheme val="minor"/>
      </rPr>
      <t>heat</t>
    </r>
    <r>
      <rPr>
        <sz val="11"/>
        <color theme="0"/>
        <rFont val="Calibri"/>
        <family val="2"/>
        <scheme val="minor"/>
      </rPr>
      <t xml:space="preserve"> (-)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</si>
</sst>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2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3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vertAlign val="subscript"/>
      <sz val="28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vertAlign val="subscript"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6600"/>
      <name val="Calibri"/>
      <family val="2"/>
      <scheme val="minor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b/>
      <sz val="14"/>
      <name val="Calibri"/>
      <family val="2"/>
    </font>
    <font>
      <vertAlign val="subscript"/>
      <sz val="10"/>
      <color theme="1"/>
      <name val="Arial"/>
      <family val="2"/>
    </font>
    <font>
      <b/>
      <u/>
      <vertAlign val="subscript"/>
      <sz val="10"/>
      <color theme="1"/>
      <name val="Arial"/>
      <family val="2"/>
    </font>
    <font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4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Fill="1"/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2" fontId="0" fillId="0" borderId="0" xfId="0" applyNumberFormat="1"/>
    <xf numFmtId="0" fontId="1" fillId="0" borderId="0" xfId="0" applyFont="1" applyBorder="1"/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" fontId="0" fillId="0" borderId="0" xfId="0" applyNumberFormat="1"/>
    <xf numFmtId="166" fontId="0" fillId="0" borderId="0" xfId="0" applyNumberFormat="1"/>
    <xf numFmtId="164" fontId="0" fillId="0" borderId="1" xfId="0" applyNumberFormat="1" applyBorder="1" applyAlignment="1">
      <alignment horizontal="center"/>
    </xf>
    <xf numFmtId="0" fontId="1" fillId="4" borderId="1" xfId="0" applyFont="1" applyFill="1" applyBorder="1"/>
    <xf numFmtId="0" fontId="0" fillId="4" borderId="1" xfId="0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0" xfId="0" applyNumberFormat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10" fillId="6" borderId="0" xfId="1" applyFont="1" applyFill="1" applyProtection="1">
      <protection hidden="1"/>
    </xf>
    <xf numFmtId="0" fontId="11" fillId="6" borderId="0" xfId="1" applyFont="1" applyFill="1" applyProtection="1">
      <protection hidden="1"/>
    </xf>
    <xf numFmtId="0" fontId="13" fillId="6" borderId="0" xfId="1" applyFont="1" applyFill="1" applyProtection="1">
      <protection hidden="1"/>
    </xf>
    <xf numFmtId="0" fontId="14" fillId="6" borderId="0" xfId="1" applyFont="1" applyFill="1" applyProtection="1">
      <protection hidden="1"/>
    </xf>
    <xf numFmtId="0" fontId="14" fillId="6" borderId="0" xfId="1" quotePrefix="1" applyFont="1" applyFill="1" applyProtection="1">
      <protection hidden="1"/>
    </xf>
    <xf numFmtId="0" fontId="17" fillId="6" borderId="0" xfId="1" applyFont="1" applyFill="1" applyProtection="1">
      <protection hidden="1"/>
    </xf>
    <xf numFmtId="0" fontId="18" fillId="6" borderId="0" xfId="1" applyFont="1" applyFill="1" applyProtection="1">
      <protection hidden="1"/>
    </xf>
    <xf numFmtId="0" fontId="11" fillId="7" borderId="0" xfId="1" applyFont="1" applyFill="1" applyProtection="1">
      <protection hidden="1"/>
    </xf>
    <xf numFmtId="0" fontId="11" fillId="8" borderId="0" xfId="1" applyFont="1" applyFill="1" applyProtection="1">
      <protection hidden="1"/>
    </xf>
    <xf numFmtId="0" fontId="18" fillId="8" borderId="0" xfId="1" applyFont="1" applyFill="1" applyProtection="1">
      <protection hidden="1"/>
    </xf>
    <xf numFmtId="0" fontId="11" fillId="9" borderId="0" xfId="1" applyFont="1" applyFill="1" applyProtection="1">
      <protection hidden="1"/>
    </xf>
    <xf numFmtId="0" fontId="11" fillId="10" borderId="0" xfId="1" applyFont="1" applyFill="1" applyProtection="1">
      <protection hidden="1"/>
    </xf>
    <xf numFmtId="0" fontId="11" fillId="0" borderId="1" xfId="1" applyFont="1" applyBorder="1" applyProtection="1">
      <protection hidden="1"/>
    </xf>
    <xf numFmtId="0" fontId="21" fillId="2" borderId="0" xfId="1" applyFont="1" applyFill="1" applyProtection="1">
      <protection hidden="1"/>
    </xf>
    <xf numFmtId="0" fontId="25" fillId="11" borderId="5" xfId="1" applyFont="1" applyFill="1" applyBorder="1" applyProtection="1">
      <protection hidden="1"/>
    </xf>
    <xf numFmtId="0" fontId="25" fillId="11" borderId="0" xfId="1" applyFont="1" applyFill="1" applyBorder="1" applyProtection="1">
      <protection hidden="1"/>
    </xf>
    <xf numFmtId="0" fontId="25" fillId="6" borderId="5" xfId="1" applyFont="1" applyFill="1" applyBorder="1" applyProtection="1">
      <protection hidden="1"/>
    </xf>
    <xf numFmtId="0" fontId="25" fillId="6" borderId="0" xfId="1" applyFont="1" applyFill="1" applyBorder="1" applyProtection="1">
      <protection hidden="1"/>
    </xf>
    <xf numFmtId="0" fontId="10" fillId="6" borderId="0" xfId="1" applyFont="1" applyFill="1" applyBorder="1" applyProtection="1">
      <protection hidden="1"/>
    </xf>
    <xf numFmtId="0" fontId="14" fillId="6" borderId="0" xfId="1" applyFont="1" applyFill="1" applyBorder="1" applyProtection="1">
      <protection hidden="1"/>
    </xf>
    <xf numFmtId="0" fontId="14" fillId="6" borderId="5" xfId="1" applyFont="1" applyFill="1" applyBorder="1" applyProtection="1">
      <protection hidden="1"/>
    </xf>
    <xf numFmtId="0" fontId="11" fillId="0" borderId="0" xfId="1" applyFont="1" applyFill="1" applyProtection="1">
      <protection hidden="1"/>
    </xf>
    <xf numFmtId="0" fontId="11" fillId="13" borderId="0" xfId="1" applyFont="1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164" fontId="0" fillId="13" borderId="0" xfId="0" applyNumberFormat="1" applyFill="1" applyProtection="1">
      <protection hidden="1"/>
    </xf>
    <xf numFmtId="0" fontId="3" fillId="0" borderId="0" xfId="0" applyFont="1" applyProtection="1">
      <protection hidden="1"/>
    </xf>
    <xf numFmtId="164" fontId="6" fillId="12" borderId="0" xfId="0" applyNumberFormat="1" applyFont="1" applyFill="1" applyProtection="1">
      <protection hidden="1"/>
    </xf>
    <xf numFmtId="0" fontId="29" fillId="0" borderId="0" xfId="0" applyFont="1" applyFill="1" applyProtection="1">
      <protection hidden="1"/>
    </xf>
    <xf numFmtId="1" fontId="29" fillId="0" borderId="0" xfId="0" applyNumberFormat="1" applyFont="1" applyFill="1" applyProtection="1"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right"/>
      <protection locked="0" hidden="1"/>
    </xf>
    <xf numFmtId="0" fontId="0" fillId="2" borderId="0" xfId="0" applyFill="1" applyAlignment="1" applyProtection="1">
      <alignment horizontal="right"/>
      <protection locked="0" hidden="1"/>
    </xf>
    <xf numFmtId="165" fontId="0" fillId="2" borderId="1" xfId="0" applyNumberForma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12" borderId="0" xfId="0" applyNumberForma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0" xfId="0" applyFill="1" applyProtection="1">
      <protection locked="0" hidden="1"/>
    </xf>
    <xf numFmtId="0" fontId="7" fillId="6" borderId="0" xfId="1" applyFill="1" applyProtection="1">
      <protection hidden="1"/>
    </xf>
    <xf numFmtId="0" fontId="11" fillId="6" borderId="0" xfId="1" quotePrefix="1" applyFont="1" applyFill="1" applyProtection="1">
      <protection hidden="1"/>
    </xf>
    <xf numFmtId="0" fontId="12" fillId="6" borderId="0" xfId="1" applyFont="1" applyFill="1" applyProtection="1">
      <protection hidden="1"/>
    </xf>
    <xf numFmtId="0" fontId="23" fillId="6" borderId="0" xfId="1" applyFont="1" applyFill="1" applyProtection="1">
      <protection hidden="1"/>
    </xf>
    <xf numFmtId="0" fontId="20" fillId="6" borderId="2" xfId="1" applyFont="1" applyFill="1" applyBorder="1" applyProtection="1">
      <protection hidden="1"/>
    </xf>
    <xf numFmtId="0" fontId="20" fillId="6" borderId="3" xfId="1" applyFont="1" applyFill="1" applyBorder="1" applyProtection="1">
      <protection hidden="1"/>
    </xf>
    <xf numFmtId="0" fontId="20" fillId="6" borderId="4" xfId="1" applyFont="1" applyFill="1" applyBorder="1" applyProtection="1">
      <protection hidden="1"/>
    </xf>
    <xf numFmtId="0" fontId="24" fillId="6" borderId="0" xfId="1" applyFont="1" applyFill="1" applyProtection="1">
      <protection hidden="1"/>
    </xf>
    <xf numFmtId="0" fontId="24" fillId="6" borderId="5" xfId="1" applyFont="1" applyFill="1" applyBorder="1" applyProtection="1">
      <protection hidden="1"/>
    </xf>
    <xf numFmtId="0" fontId="23" fillId="6" borderId="0" xfId="1" applyFont="1" applyFill="1" applyBorder="1" applyProtection="1">
      <protection hidden="1"/>
    </xf>
    <xf numFmtId="0" fontId="24" fillId="6" borderId="0" xfId="1" applyFont="1" applyFill="1" applyBorder="1" applyProtection="1">
      <protection hidden="1"/>
    </xf>
    <xf numFmtId="0" fontId="24" fillId="6" borderId="6" xfId="1" applyFont="1" applyFill="1" applyBorder="1" applyProtection="1">
      <protection hidden="1"/>
    </xf>
    <xf numFmtId="0" fontId="11" fillId="6" borderId="5" xfId="1" applyFont="1" applyFill="1" applyBorder="1" applyProtection="1">
      <protection hidden="1"/>
    </xf>
    <xf numFmtId="0" fontId="11" fillId="6" borderId="0" xfId="1" applyFont="1" applyFill="1" applyBorder="1" applyProtection="1">
      <protection hidden="1"/>
    </xf>
    <xf numFmtId="0" fontId="11" fillId="6" borderId="6" xfId="1" applyFont="1" applyFill="1" applyBorder="1" applyProtection="1">
      <protection hidden="1"/>
    </xf>
    <xf numFmtId="0" fontId="20" fillId="6" borderId="0" xfId="1" applyFont="1" applyFill="1" applyProtection="1">
      <protection hidden="1"/>
    </xf>
    <xf numFmtId="0" fontId="23" fillId="6" borderId="5" xfId="1" applyFont="1" applyFill="1" applyBorder="1" applyProtection="1">
      <protection hidden="1"/>
    </xf>
    <xf numFmtId="0" fontId="20" fillId="6" borderId="0" xfId="1" applyFont="1" applyFill="1" applyBorder="1" applyProtection="1">
      <protection hidden="1"/>
    </xf>
    <xf numFmtId="0" fontId="20" fillId="6" borderId="6" xfId="1" applyFont="1" applyFill="1" applyBorder="1" applyProtection="1">
      <protection hidden="1"/>
    </xf>
    <xf numFmtId="0" fontId="11" fillId="6" borderId="0" xfId="1" quotePrefix="1" applyFont="1" applyFill="1" applyBorder="1" applyProtection="1">
      <protection hidden="1"/>
    </xf>
    <xf numFmtId="0" fontId="18" fillId="6" borderId="0" xfId="1" applyFont="1" applyFill="1" applyBorder="1" applyProtection="1">
      <protection hidden="1"/>
    </xf>
    <xf numFmtId="0" fontId="20" fillId="6" borderId="5" xfId="1" applyFont="1" applyFill="1" applyBorder="1" applyProtection="1">
      <protection hidden="1"/>
    </xf>
    <xf numFmtId="0" fontId="18" fillId="6" borderId="5" xfId="1" applyFont="1" applyFill="1" applyBorder="1" applyProtection="1">
      <protection hidden="1"/>
    </xf>
    <xf numFmtId="0" fontId="11" fillId="0" borderId="0" xfId="0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20" fillId="6" borderId="0" xfId="1" quotePrefix="1" applyFont="1" applyFill="1" applyBorder="1" applyProtection="1">
      <protection hidden="1"/>
    </xf>
    <xf numFmtId="0" fontId="7" fillId="11" borderId="0" xfId="1" applyFill="1" applyBorder="1" applyProtection="1">
      <protection hidden="1"/>
    </xf>
    <xf numFmtId="0" fontId="7" fillId="6" borderId="0" xfId="1" applyFill="1" applyBorder="1" applyProtection="1">
      <protection hidden="1"/>
    </xf>
    <xf numFmtId="0" fontId="7" fillId="6" borderId="6" xfId="1" applyFill="1" applyBorder="1" applyProtection="1">
      <protection hidden="1"/>
    </xf>
    <xf numFmtId="0" fontId="7" fillId="6" borderId="5" xfId="1" applyFill="1" applyBorder="1" applyProtection="1">
      <protection hidden="1"/>
    </xf>
    <xf numFmtId="0" fontId="22" fillId="6" borderId="0" xfId="1" applyFont="1" applyFill="1" applyBorder="1" applyProtection="1">
      <protection hidden="1"/>
    </xf>
    <xf numFmtId="0" fontId="11" fillId="6" borderId="7" xfId="1" applyFont="1" applyFill="1" applyBorder="1" applyProtection="1">
      <protection hidden="1"/>
    </xf>
    <xf numFmtId="0" fontId="11" fillId="6" borderId="8" xfId="1" applyFont="1" applyFill="1" applyBorder="1" applyProtection="1">
      <protection hidden="1"/>
    </xf>
    <xf numFmtId="0" fontId="22" fillId="6" borderId="8" xfId="1" applyFont="1" applyFill="1" applyBorder="1" applyProtection="1">
      <protection hidden="1"/>
    </xf>
    <xf numFmtId="0" fontId="7" fillId="6" borderId="8" xfId="1" applyFill="1" applyBorder="1" applyProtection="1">
      <protection hidden="1"/>
    </xf>
    <xf numFmtId="0" fontId="7" fillId="6" borderId="9" xfId="1" applyFill="1" applyBorder="1" applyProtection="1">
      <protection hidden="1"/>
    </xf>
    <xf numFmtId="0" fontId="0" fillId="0" borderId="0" xfId="0" applyBorder="1" applyProtection="1">
      <protection hidden="1"/>
    </xf>
    <xf numFmtId="0" fontId="8" fillId="6" borderId="0" xfId="1" applyFont="1" applyFill="1" applyAlignment="1" applyProtection="1">
      <alignment horizontal="center"/>
      <protection hidden="1"/>
    </xf>
    <xf numFmtId="0" fontId="9" fillId="6" borderId="0" xfId="1" applyFont="1" applyFill="1" applyAlignment="1" applyProtection="1">
      <alignment horizontal="center"/>
      <protection hidden="1"/>
    </xf>
  </cellXfs>
  <cellStyles count="3">
    <cellStyle name="Standaard" xfId="0" builtinId="0"/>
    <cellStyle name="Standaard 2" xfId="1" xr:uid="{00000000-0005-0000-0000-000001000000}"/>
    <cellStyle name="Standaard 2 2" xfId="2" xr:uid="{00000000-0005-0000-0000-000002000000}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colors>
    <mruColors>
      <color rgb="FFFFC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86</xdr:row>
      <xdr:rowOff>133350</xdr:rowOff>
    </xdr:from>
    <xdr:to>
      <xdr:col>9</xdr:col>
      <xdr:colOff>323200</xdr:colOff>
      <xdr:row>99</xdr:row>
      <xdr:rowOff>104469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15506700"/>
          <a:ext cx="5200000" cy="2447619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98</xdr:row>
      <xdr:rowOff>19050</xdr:rowOff>
    </xdr:from>
    <xdr:to>
      <xdr:col>9</xdr:col>
      <xdr:colOff>247650</xdr:colOff>
      <xdr:row>99</xdr:row>
      <xdr:rowOff>66675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33425" y="17678400"/>
          <a:ext cx="5057775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0</xdr:colOff>
      <xdr:row>107</xdr:row>
      <xdr:rowOff>0</xdr:rowOff>
    </xdr:from>
    <xdr:to>
      <xdr:col>8</xdr:col>
      <xdr:colOff>551917</xdr:colOff>
      <xdr:row>113</xdr:row>
      <xdr:rowOff>190333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" y="19030950"/>
          <a:ext cx="4266667" cy="1333333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110</xdr:row>
      <xdr:rowOff>47626</xdr:rowOff>
    </xdr:from>
    <xdr:to>
      <xdr:col>8</xdr:col>
      <xdr:colOff>419100</xdr:colOff>
      <xdr:row>111</xdr:row>
      <xdr:rowOff>85726</xdr:rowOff>
    </xdr:to>
    <xdr:sp macro="" textlink="">
      <xdr:nvSpPr>
        <xdr:cNvPr id="5" name="Rechthoe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66825" y="19650076"/>
          <a:ext cx="4086225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1</xdr:col>
      <xdr:colOff>561975</xdr:colOff>
      <xdr:row>119</xdr:row>
      <xdr:rowOff>14782</xdr:rowOff>
    </xdr:from>
    <xdr:to>
      <xdr:col>8</xdr:col>
      <xdr:colOff>590550</xdr:colOff>
      <xdr:row>128</xdr:row>
      <xdr:rowOff>37869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71575" y="21379357"/>
          <a:ext cx="4352925" cy="1737587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125</xdr:row>
      <xdr:rowOff>133350</xdr:rowOff>
    </xdr:from>
    <xdr:to>
      <xdr:col>8</xdr:col>
      <xdr:colOff>552450</xdr:colOff>
      <xdr:row>128</xdr:row>
      <xdr:rowOff>0</xdr:rowOff>
    </xdr:to>
    <xdr:sp macro="" textlink="">
      <xdr:nvSpPr>
        <xdr:cNvPr id="7" name="Rechtho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28725" y="22640925"/>
          <a:ext cx="4257675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38100</xdr:colOff>
      <xdr:row>133</xdr:row>
      <xdr:rowOff>95251</xdr:rowOff>
    </xdr:from>
    <xdr:to>
      <xdr:col>8</xdr:col>
      <xdr:colOff>599505</xdr:colOff>
      <xdr:row>141</xdr:row>
      <xdr:rowOff>124593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7300" y="24126826"/>
          <a:ext cx="4276155" cy="1553342"/>
        </a:xfrm>
        <a:prstGeom prst="rect">
          <a:avLst/>
        </a:prstGeom>
      </xdr:spPr>
    </xdr:pic>
    <xdr:clientData/>
  </xdr:twoCellAnchor>
  <xdr:twoCellAnchor>
    <xdr:from>
      <xdr:col>2</xdr:col>
      <xdr:colOff>104775</xdr:colOff>
      <xdr:row>139</xdr:row>
      <xdr:rowOff>47625</xdr:rowOff>
    </xdr:from>
    <xdr:to>
      <xdr:col>9</xdr:col>
      <xdr:colOff>38100</xdr:colOff>
      <xdr:row>141</xdr:row>
      <xdr:rowOff>104775</xdr:rowOff>
    </xdr:to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323975" y="25222200"/>
          <a:ext cx="4257675" cy="4381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0</xdr:colOff>
      <xdr:row>146</xdr:row>
      <xdr:rowOff>0</xdr:rowOff>
    </xdr:from>
    <xdr:to>
      <xdr:col>8</xdr:col>
      <xdr:colOff>532869</xdr:colOff>
      <xdr:row>152</xdr:row>
      <xdr:rowOff>171286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19200" y="26317575"/>
          <a:ext cx="4247619" cy="1314286"/>
        </a:xfrm>
        <a:prstGeom prst="rect">
          <a:avLst/>
        </a:prstGeom>
      </xdr:spPr>
    </xdr:pic>
    <xdr:clientData/>
  </xdr:twoCellAnchor>
  <xdr:twoCellAnchor>
    <xdr:from>
      <xdr:col>2</xdr:col>
      <xdr:colOff>57150</xdr:colOff>
      <xdr:row>149</xdr:row>
      <xdr:rowOff>47625</xdr:rowOff>
    </xdr:from>
    <xdr:to>
      <xdr:col>8</xdr:col>
      <xdr:colOff>485775</xdr:colOff>
      <xdr:row>150</xdr:row>
      <xdr:rowOff>66675</xdr:rowOff>
    </xdr:to>
    <xdr:sp macro="" textlink="">
      <xdr:nvSpPr>
        <xdr:cNvPr id="11" name="Rechthoe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6350" y="26936700"/>
          <a:ext cx="4143375" cy="209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1</xdr:col>
      <xdr:colOff>571500</xdr:colOff>
      <xdr:row>156</xdr:row>
      <xdr:rowOff>171450</xdr:rowOff>
    </xdr:from>
    <xdr:to>
      <xdr:col>8</xdr:col>
      <xdr:colOff>495300</xdr:colOff>
      <xdr:row>165</xdr:row>
      <xdr:rowOff>75293</xdr:rowOff>
    </xdr:to>
    <xdr:pic>
      <xdr:nvPicPr>
        <xdr:cNvPr id="12" name="Afbeelding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81100" y="28936950"/>
          <a:ext cx="4248150" cy="1618343"/>
        </a:xfrm>
        <a:prstGeom prst="rect">
          <a:avLst/>
        </a:prstGeom>
      </xdr:spPr>
    </xdr:pic>
    <xdr:clientData/>
  </xdr:twoCellAnchor>
  <xdr:twoCellAnchor>
    <xdr:from>
      <xdr:col>1</xdr:col>
      <xdr:colOff>581025</xdr:colOff>
      <xdr:row>157</xdr:row>
      <xdr:rowOff>190499</xdr:rowOff>
    </xdr:from>
    <xdr:to>
      <xdr:col>8</xdr:col>
      <xdr:colOff>514350</xdr:colOff>
      <xdr:row>165</xdr:row>
      <xdr:rowOff>28574</xdr:rowOff>
    </xdr:to>
    <xdr:sp macro="" textlink="">
      <xdr:nvSpPr>
        <xdr:cNvPr id="13" name="Rechthoe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190625" y="28413074"/>
          <a:ext cx="4257675" cy="13620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>
    <xdr:from>
      <xdr:col>1</xdr:col>
      <xdr:colOff>123825</xdr:colOff>
      <xdr:row>96</xdr:row>
      <xdr:rowOff>0</xdr:rowOff>
    </xdr:from>
    <xdr:to>
      <xdr:col>9</xdr:col>
      <xdr:colOff>247650</xdr:colOff>
      <xdr:row>97</xdr:row>
      <xdr:rowOff>47625</xdr:rowOff>
    </xdr:to>
    <xdr:sp macro="" textlink="">
      <xdr:nvSpPr>
        <xdr:cNvPr id="15" name="Rechthoe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33425" y="17678400"/>
          <a:ext cx="5057775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1</xdr:col>
      <xdr:colOff>219075</xdr:colOff>
      <xdr:row>190</xdr:row>
      <xdr:rowOff>152400</xdr:rowOff>
    </xdr:from>
    <xdr:to>
      <xdr:col>13</xdr:col>
      <xdr:colOff>246726</xdr:colOff>
      <xdr:row>199</xdr:row>
      <xdr:rowOff>123614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828675" y="35794950"/>
          <a:ext cx="7400001" cy="1685714"/>
        </a:xfrm>
        <a:prstGeom prst="rect">
          <a:avLst/>
        </a:prstGeom>
      </xdr:spPr>
    </xdr:pic>
    <xdr:clientData/>
  </xdr:twoCellAnchor>
  <xdr:twoCellAnchor>
    <xdr:from>
      <xdr:col>1</xdr:col>
      <xdr:colOff>209550</xdr:colOff>
      <xdr:row>194</xdr:row>
      <xdr:rowOff>57150</xdr:rowOff>
    </xdr:from>
    <xdr:to>
      <xdr:col>5</xdr:col>
      <xdr:colOff>219075</xdr:colOff>
      <xdr:row>195</xdr:row>
      <xdr:rowOff>104775</xdr:rowOff>
    </xdr:to>
    <xdr:sp macro="" textlink="">
      <xdr:nvSpPr>
        <xdr:cNvPr id="16" name="Rechthoe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819150" y="36461700"/>
          <a:ext cx="2505075" cy="2381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1</xdr:col>
      <xdr:colOff>581026</xdr:colOff>
      <xdr:row>207</xdr:row>
      <xdr:rowOff>66676</xdr:rowOff>
    </xdr:from>
    <xdr:to>
      <xdr:col>8</xdr:col>
      <xdr:colOff>542926</xdr:colOff>
      <xdr:row>216</xdr:row>
      <xdr:rowOff>27164</xdr:rowOff>
    </xdr:to>
    <xdr:pic>
      <xdr:nvPicPr>
        <xdr:cNvPr id="14" name="Afbeelding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0626" y="38995351"/>
          <a:ext cx="4286250" cy="1674988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214</xdr:row>
      <xdr:rowOff>0</xdr:rowOff>
    </xdr:from>
    <xdr:to>
      <xdr:col>8</xdr:col>
      <xdr:colOff>476250</xdr:colOff>
      <xdr:row>216</xdr:row>
      <xdr:rowOff>47625</xdr:rowOff>
    </xdr:to>
    <xdr:sp macro="" textlink="">
      <xdr:nvSpPr>
        <xdr:cNvPr id="18" name="Rechthoe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295400" y="40262175"/>
          <a:ext cx="4114800" cy="428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0</xdr:colOff>
      <xdr:row>221</xdr:row>
      <xdr:rowOff>0</xdr:rowOff>
    </xdr:from>
    <xdr:to>
      <xdr:col>8</xdr:col>
      <xdr:colOff>447675</xdr:colOff>
      <xdr:row>229</xdr:row>
      <xdr:rowOff>22788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219200" y="41595675"/>
          <a:ext cx="4162425" cy="1546788"/>
        </a:xfrm>
        <a:prstGeom prst="rect">
          <a:avLst/>
        </a:prstGeom>
      </xdr:spPr>
    </xdr:pic>
    <xdr:clientData/>
  </xdr:twoCellAnchor>
  <xdr:twoCellAnchor>
    <xdr:from>
      <xdr:col>2</xdr:col>
      <xdr:colOff>76200</xdr:colOff>
      <xdr:row>226</xdr:row>
      <xdr:rowOff>171450</xdr:rowOff>
    </xdr:from>
    <xdr:to>
      <xdr:col>8</xdr:col>
      <xdr:colOff>476250</xdr:colOff>
      <xdr:row>229</xdr:row>
      <xdr:rowOff>28575</xdr:rowOff>
    </xdr:to>
    <xdr:sp macro="" textlink="">
      <xdr:nvSpPr>
        <xdr:cNvPr id="20" name="Rechthoek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95400" y="42719625"/>
          <a:ext cx="4114800" cy="4286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0</xdr:colOff>
      <xdr:row>234</xdr:row>
      <xdr:rowOff>152400</xdr:rowOff>
    </xdr:from>
    <xdr:to>
      <xdr:col>8</xdr:col>
      <xdr:colOff>605067</xdr:colOff>
      <xdr:row>250</xdr:row>
      <xdr:rowOff>104775</xdr:rowOff>
    </xdr:to>
    <xdr:pic>
      <xdr:nvPicPr>
        <xdr:cNvPr id="21" name="Afbeelding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219200" y="44224575"/>
          <a:ext cx="4319817" cy="3000375"/>
        </a:xfrm>
        <a:prstGeom prst="rect">
          <a:avLst/>
        </a:prstGeom>
      </xdr:spPr>
    </xdr:pic>
    <xdr:clientData/>
  </xdr:twoCellAnchor>
  <xdr:twoCellAnchor>
    <xdr:from>
      <xdr:col>2</xdr:col>
      <xdr:colOff>47625</xdr:colOff>
      <xdr:row>240</xdr:row>
      <xdr:rowOff>9525</xdr:rowOff>
    </xdr:from>
    <xdr:to>
      <xdr:col>8</xdr:col>
      <xdr:colOff>523875</xdr:colOff>
      <xdr:row>248</xdr:row>
      <xdr:rowOff>85725</xdr:rowOff>
    </xdr:to>
    <xdr:sp macro="" textlink="">
      <xdr:nvSpPr>
        <xdr:cNvPr id="22" name="Rechthoek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66825" y="45224700"/>
          <a:ext cx="4191000" cy="16002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  <xdr:twoCellAnchor editAs="oneCell">
    <xdr:from>
      <xdr:col>2</xdr:col>
      <xdr:colOff>0</xdr:colOff>
      <xdr:row>257</xdr:row>
      <xdr:rowOff>0</xdr:rowOff>
    </xdr:from>
    <xdr:to>
      <xdr:col>9</xdr:col>
      <xdr:colOff>31946</xdr:colOff>
      <xdr:row>273</xdr:row>
      <xdr:rowOff>9525</xdr:rowOff>
    </xdr:to>
    <xdr:pic>
      <xdr:nvPicPr>
        <xdr:cNvPr id="23" name="Afbeelding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219200" y="48453675"/>
          <a:ext cx="4356296" cy="3057525"/>
        </a:xfrm>
        <a:prstGeom prst="rect">
          <a:avLst/>
        </a:prstGeom>
      </xdr:spPr>
    </xdr:pic>
    <xdr:clientData/>
  </xdr:twoCellAnchor>
  <xdr:twoCellAnchor>
    <xdr:from>
      <xdr:col>2</xdr:col>
      <xdr:colOff>28575</xdr:colOff>
      <xdr:row>262</xdr:row>
      <xdr:rowOff>85724</xdr:rowOff>
    </xdr:from>
    <xdr:to>
      <xdr:col>8</xdr:col>
      <xdr:colOff>581025</xdr:colOff>
      <xdr:row>270</xdr:row>
      <xdr:rowOff>161925</xdr:rowOff>
    </xdr:to>
    <xdr:sp macro="" textlink="">
      <xdr:nvSpPr>
        <xdr:cNvPr id="24" name="Rechthoek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247775" y="49491899"/>
          <a:ext cx="4267200" cy="160020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:EO530"/>
  <sheetViews>
    <sheetView tabSelected="1" workbookViewId="0">
      <selection activeCell="G17" sqref="G17"/>
    </sheetView>
  </sheetViews>
  <sheetFormatPr defaultRowHeight="15" x14ac:dyDescent="0.25"/>
  <cols>
    <col min="1" max="3" width="9.140625" style="52"/>
    <col min="4" max="4" width="10" style="52" customWidth="1"/>
    <col min="5" max="13" width="9.140625" style="52"/>
    <col min="14" max="14" width="9.85546875" style="52" customWidth="1"/>
    <col min="15" max="16384" width="9.140625" style="52"/>
  </cols>
  <sheetData>
    <row r="1" spans="1:145" ht="41.25" x14ac:dyDescent="0.7">
      <c r="A1" s="106" t="s">
        <v>169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2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</row>
    <row r="2" spans="1:145" ht="20.25" x14ac:dyDescent="0.3">
      <c r="A2" s="107" t="s">
        <v>82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</row>
    <row r="3" spans="1:145" x14ac:dyDescent="0.2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</row>
    <row r="4" spans="1:145" x14ac:dyDescent="0.25">
      <c r="A4" s="29" t="s">
        <v>76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</row>
    <row r="5" spans="1:14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</row>
    <row r="6" spans="1:145" x14ac:dyDescent="0.25">
      <c r="A6" s="29" t="s">
        <v>77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</row>
    <row r="7" spans="1:145" s="69" customFormat="1" x14ac:dyDescent="0.25">
      <c r="A7" s="70" t="s">
        <v>78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5" s="69" customFormat="1" ht="16.5" x14ac:dyDescent="0.25">
      <c r="A8" s="29" t="s">
        <v>79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71"/>
    </row>
    <row r="9" spans="1:145" s="69" customFormat="1" ht="16.5" x14ac:dyDescent="0.25">
      <c r="A9" s="70" t="s">
        <v>80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71"/>
    </row>
    <row r="10" spans="1:145" s="69" customFormat="1" ht="16.5" x14ac:dyDescent="0.25">
      <c r="A10" s="70" t="s">
        <v>81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71"/>
    </row>
    <row r="11" spans="1:145" x14ac:dyDescent="0.25">
      <c r="A11" s="7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</row>
    <row r="12" spans="1:145" x14ac:dyDescent="0.25">
      <c r="A12" s="30" t="s">
        <v>78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</row>
    <row r="13" spans="1:145" x14ac:dyDescent="0.25">
      <c r="A13" s="7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</row>
    <row r="14" spans="1:145" x14ac:dyDescent="0.25">
      <c r="A14" s="31" t="s">
        <v>83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</row>
    <row r="15" spans="1:145" x14ac:dyDescent="0.25">
      <c r="A15" s="31" t="s">
        <v>84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</row>
    <row r="16" spans="1:145" x14ac:dyDescent="0.25">
      <c r="A16" s="29" t="s">
        <v>85</v>
      </c>
      <c r="B16" s="70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</row>
    <row r="17" spans="1:145" x14ac:dyDescent="0.25">
      <c r="A17" s="29" t="s">
        <v>86</v>
      </c>
      <c r="B17" s="70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</row>
    <row r="18" spans="1:145" x14ac:dyDescent="0.25">
      <c r="A18" s="29" t="s">
        <v>97</v>
      </c>
      <c r="B18" s="70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</row>
    <row r="19" spans="1:145" x14ac:dyDescent="0.25">
      <c r="A19" s="29" t="s">
        <v>145</v>
      </c>
      <c r="B19" s="70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</row>
    <row r="20" spans="1:145" s="69" customFormat="1" ht="16.5" x14ac:dyDescent="0.25">
      <c r="A20" s="29" t="s">
        <v>146</v>
      </c>
      <c r="B20" s="70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71"/>
    </row>
    <row r="21" spans="1:145" s="69" customFormat="1" ht="16.5" x14ac:dyDescent="0.25">
      <c r="A21" s="29"/>
      <c r="B21" s="7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71"/>
    </row>
    <row r="22" spans="1:145" s="69" customFormat="1" x14ac:dyDescent="0.25">
      <c r="A22" s="30" t="s">
        <v>87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45" s="69" customFormat="1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5" s="69" customFormat="1" x14ac:dyDescent="0.25">
      <c r="A24" s="32" t="s">
        <v>101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45" s="69" customFormat="1" ht="15.75" x14ac:dyDescent="0.3">
      <c r="A25" s="29"/>
      <c r="B25" s="32" t="s">
        <v>98</v>
      </c>
      <c r="C25" s="29"/>
      <c r="D25" s="29"/>
    </row>
    <row r="26" spans="1:145" s="69" customFormat="1" x14ac:dyDescent="0.25">
      <c r="A26" s="29"/>
      <c r="B26" s="32"/>
      <c r="C26" s="29"/>
      <c r="D26" s="29"/>
    </row>
    <row r="27" spans="1:145" s="69" customFormat="1" x14ac:dyDescent="0.25">
      <c r="A27" s="29" t="s">
        <v>102</v>
      </c>
      <c r="B27" s="32"/>
      <c r="C27" s="29"/>
      <c r="D27" s="29"/>
    </row>
    <row r="28" spans="1:145" s="69" customFormat="1" ht="15.75" x14ac:dyDescent="0.3">
      <c r="A28" s="29"/>
      <c r="B28" s="32" t="s">
        <v>99</v>
      </c>
      <c r="C28" s="29"/>
      <c r="D28" s="29"/>
    </row>
    <row r="29" spans="1:145" s="69" customFormat="1" ht="15.75" x14ac:dyDescent="0.3">
      <c r="A29" s="29"/>
      <c r="B29" s="32" t="s">
        <v>100</v>
      </c>
      <c r="C29" s="29"/>
      <c r="D29" s="29"/>
    </row>
    <row r="30" spans="1:145" s="69" customFormat="1" x14ac:dyDescent="0.25">
      <c r="A30" s="29"/>
      <c r="B30" s="32"/>
      <c r="C30" s="29"/>
      <c r="D30" s="29"/>
    </row>
    <row r="31" spans="1:145" s="69" customFormat="1" x14ac:dyDescent="0.25">
      <c r="A31" s="29" t="s">
        <v>173</v>
      </c>
      <c r="B31" s="32"/>
      <c r="C31" s="29"/>
      <c r="D31" s="29"/>
    </row>
    <row r="32" spans="1:145" s="69" customFormat="1" x14ac:dyDescent="0.25">
      <c r="A32" s="29"/>
      <c r="B32" s="32" t="s">
        <v>174</v>
      </c>
      <c r="C32" s="29"/>
      <c r="D32" s="29"/>
    </row>
    <row r="33" spans="1:6" s="69" customFormat="1" x14ac:dyDescent="0.25">
      <c r="A33" s="29"/>
      <c r="B33" s="32" t="s">
        <v>175</v>
      </c>
      <c r="C33" s="29"/>
      <c r="D33" s="29"/>
    </row>
    <row r="34" spans="1:6" s="69" customFormat="1" ht="15.75" x14ac:dyDescent="0.3">
      <c r="A34" s="29"/>
      <c r="B34" s="32" t="s">
        <v>176</v>
      </c>
      <c r="C34" s="29"/>
      <c r="D34" s="29"/>
    </row>
    <row r="35" spans="1:6" s="69" customFormat="1" x14ac:dyDescent="0.25">
      <c r="A35" s="29"/>
      <c r="B35" s="32" t="s">
        <v>177</v>
      </c>
      <c r="C35" s="29"/>
      <c r="D35" s="29"/>
    </row>
    <row r="36" spans="1:6" s="69" customFormat="1" x14ac:dyDescent="0.25">
      <c r="A36" s="29"/>
      <c r="B36" s="32"/>
      <c r="C36" s="29"/>
      <c r="D36" s="29"/>
    </row>
    <row r="37" spans="1:6" s="69" customFormat="1" x14ac:dyDescent="0.25">
      <c r="A37" s="30" t="s">
        <v>80</v>
      </c>
      <c r="B37" s="29"/>
      <c r="C37" s="29"/>
      <c r="D37" s="29"/>
      <c r="E37" s="29"/>
      <c r="F37" s="29"/>
    </row>
    <row r="38" spans="1:6" s="69" customFormat="1" x14ac:dyDescent="0.25">
      <c r="A38" s="30"/>
      <c r="B38" s="29"/>
      <c r="C38" s="29"/>
      <c r="D38" s="29"/>
      <c r="E38" s="29"/>
      <c r="F38" s="29"/>
    </row>
    <row r="39" spans="1:6" s="69" customFormat="1" x14ac:dyDescent="0.25">
      <c r="A39" s="33" t="s">
        <v>88</v>
      </c>
      <c r="B39" s="34"/>
      <c r="C39" s="34"/>
      <c r="D39" s="34"/>
      <c r="E39" s="34"/>
      <c r="F39" s="34"/>
    </row>
    <row r="40" spans="1:6" s="69" customFormat="1" x14ac:dyDescent="0.25">
      <c r="A40" s="30"/>
      <c r="B40" s="29"/>
      <c r="C40" s="29"/>
      <c r="D40" s="29"/>
      <c r="E40" s="29"/>
      <c r="F40" s="29"/>
    </row>
    <row r="41" spans="1:6" s="69" customFormat="1" x14ac:dyDescent="0.25">
      <c r="A41" s="41"/>
      <c r="B41" s="29" t="s">
        <v>89</v>
      </c>
      <c r="C41" s="29"/>
    </row>
    <row r="42" spans="1:6" s="69" customFormat="1" x14ac:dyDescent="0.25">
      <c r="A42" s="29"/>
      <c r="B42" s="29"/>
      <c r="C42" s="29"/>
      <c r="D42" s="29"/>
      <c r="E42" s="29"/>
      <c r="F42" s="29"/>
    </row>
    <row r="43" spans="1:6" s="69" customFormat="1" x14ac:dyDescent="0.25">
      <c r="A43" s="35"/>
      <c r="B43" s="29" t="s">
        <v>90</v>
      </c>
      <c r="C43" s="29"/>
    </row>
    <row r="44" spans="1:6" s="69" customFormat="1" x14ac:dyDescent="0.25">
      <c r="A44" s="36"/>
      <c r="B44" s="29"/>
      <c r="C44" s="29"/>
    </row>
    <row r="45" spans="1:6" s="69" customFormat="1" x14ac:dyDescent="0.25">
      <c r="A45" s="37" t="s">
        <v>91</v>
      </c>
      <c r="B45" s="29"/>
      <c r="C45" s="29"/>
    </row>
    <row r="46" spans="1:6" s="69" customFormat="1" x14ac:dyDescent="0.25">
      <c r="A46" s="36"/>
      <c r="B46" s="29"/>
      <c r="C46" s="29"/>
    </row>
    <row r="47" spans="1:6" s="69" customFormat="1" x14ac:dyDescent="0.25">
      <c r="A47" s="38"/>
      <c r="B47" s="29" t="s">
        <v>92</v>
      </c>
      <c r="C47" s="29"/>
    </row>
    <row r="48" spans="1:6" s="69" customFormat="1" x14ac:dyDescent="0.25">
      <c r="A48" s="36"/>
      <c r="B48" s="29" t="s">
        <v>93</v>
      </c>
      <c r="C48" s="29"/>
    </row>
    <row r="49" spans="1:14" s="69" customFormat="1" x14ac:dyDescent="0.25">
      <c r="A49" s="36"/>
      <c r="B49" s="29" t="s">
        <v>94</v>
      </c>
      <c r="C49" s="29"/>
    </row>
    <row r="50" spans="1:14" s="69" customFormat="1" x14ac:dyDescent="0.25">
      <c r="A50" s="36"/>
      <c r="B50" s="29"/>
      <c r="C50" s="29"/>
    </row>
    <row r="51" spans="1:14" s="69" customFormat="1" x14ac:dyDescent="0.25">
      <c r="A51" s="39"/>
      <c r="B51" s="29" t="s">
        <v>95</v>
      </c>
      <c r="C51" s="29"/>
    </row>
    <row r="52" spans="1:14" s="69" customFormat="1" x14ac:dyDescent="0.25">
      <c r="A52" s="49"/>
      <c r="B52" s="29"/>
      <c r="C52" s="29"/>
    </row>
    <row r="53" spans="1:14" s="69" customFormat="1" x14ac:dyDescent="0.25">
      <c r="A53" s="50"/>
      <c r="B53" s="29" t="s">
        <v>170</v>
      </c>
      <c r="C53" s="29"/>
    </row>
    <row r="54" spans="1:14" s="69" customFormat="1" x14ac:dyDescent="0.2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s="69" customFormat="1" x14ac:dyDescent="0.25">
      <c r="A55" s="40"/>
      <c r="B55" s="29" t="s">
        <v>96</v>
      </c>
      <c r="C55" s="29"/>
    </row>
    <row r="56" spans="1:14" s="69" customFormat="1" x14ac:dyDescent="0.2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s="69" customFormat="1" x14ac:dyDescent="0.25">
      <c r="A57" s="72" t="s">
        <v>81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</row>
    <row r="58" spans="1:14" s="69" customFormat="1" ht="15.75" thickBot="1" x14ac:dyDescent="0.3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</row>
    <row r="59" spans="1:14" s="69" customFormat="1" x14ac:dyDescent="0.25">
      <c r="A59" s="29"/>
      <c r="B59" s="73" t="s">
        <v>103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5"/>
    </row>
    <row r="60" spans="1:14" s="69" customFormat="1" x14ac:dyDescent="0.25">
      <c r="A60" s="76"/>
      <c r="B60" s="77" t="s">
        <v>104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9"/>
      <c r="N60" s="80"/>
    </row>
    <row r="61" spans="1:14" s="69" customFormat="1" x14ac:dyDescent="0.25">
      <c r="A61" s="29"/>
      <c r="B61" s="81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82"/>
      <c r="N61" s="83"/>
    </row>
    <row r="62" spans="1:14" s="69" customFormat="1" x14ac:dyDescent="0.25">
      <c r="A62" s="84"/>
      <c r="B62" s="85" t="s">
        <v>106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86"/>
      <c r="N62" s="87"/>
    </row>
    <row r="63" spans="1:14" s="69" customFormat="1" x14ac:dyDescent="0.25">
      <c r="B63" s="81"/>
      <c r="C63" s="88"/>
      <c r="D63" s="89"/>
      <c r="E63" s="89"/>
      <c r="F63" s="89"/>
      <c r="G63" s="89"/>
      <c r="H63" s="89"/>
      <c r="I63" s="89"/>
      <c r="J63" s="89"/>
      <c r="K63" s="89"/>
      <c r="L63" s="89"/>
      <c r="M63" s="82"/>
      <c r="N63" s="83"/>
    </row>
    <row r="64" spans="1:14" s="69" customFormat="1" x14ac:dyDescent="0.25">
      <c r="B64" s="90" t="s">
        <v>107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86"/>
      <c r="N64" s="87"/>
    </row>
    <row r="65" spans="2:14" s="69" customFormat="1" x14ac:dyDescent="0.25">
      <c r="B65" s="90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86"/>
      <c r="N65" s="87"/>
    </row>
    <row r="66" spans="2:14" s="69" customFormat="1" x14ac:dyDescent="0.25">
      <c r="B66" s="90" t="s">
        <v>105</v>
      </c>
      <c r="C66" s="78"/>
      <c r="D66" s="78"/>
      <c r="E66" s="78"/>
      <c r="F66" s="78"/>
      <c r="G66" s="89"/>
      <c r="H66" s="89"/>
      <c r="I66" s="89"/>
      <c r="J66" s="89"/>
      <c r="K66" s="89"/>
      <c r="L66" s="89"/>
      <c r="M66" s="82"/>
      <c r="N66" s="83"/>
    </row>
    <row r="67" spans="2:14" s="69" customFormat="1" x14ac:dyDescent="0.25">
      <c r="B67" s="90"/>
      <c r="C67" s="78"/>
      <c r="D67" s="78"/>
      <c r="E67" s="78"/>
      <c r="F67" s="78"/>
      <c r="G67" s="89"/>
      <c r="H67" s="89"/>
      <c r="I67" s="89"/>
      <c r="J67" s="89"/>
      <c r="K67" s="89"/>
      <c r="L67" s="89"/>
      <c r="M67" s="82"/>
      <c r="N67" s="83"/>
    </row>
    <row r="68" spans="2:14" s="69" customFormat="1" x14ac:dyDescent="0.25">
      <c r="B68" s="42" t="s">
        <v>108</v>
      </c>
      <c r="C68" s="42"/>
      <c r="D68" s="43"/>
      <c r="E68" s="89"/>
      <c r="F68" s="89"/>
      <c r="G68" s="89"/>
      <c r="H68" s="89"/>
      <c r="I68" s="89"/>
      <c r="J68" s="89"/>
      <c r="K68" s="89"/>
      <c r="L68" s="89"/>
      <c r="M68" s="82"/>
      <c r="N68" s="83"/>
    </row>
    <row r="69" spans="2:14" s="69" customFormat="1" x14ac:dyDescent="0.25">
      <c r="B69" s="91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2"/>
      <c r="N69" s="83"/>
    </row>
    <row r="70" spans="2:14" s="69" customFormat="1" x14ac:dyDescent="0.25">
      <c r="B70" s="44"/>
      <c r="C70" s="46" t="s">
        <v>109</v>
      </c>
      <c r="D70" s="45"/>
      <c r="E70" s="89"/>
      <c r="F70" s="89"/>
      <c r="G70" s="89"/>
      <c r="H70" s="89"/>
      <c r="I70" s="89"/>
      <c r="J70" s="89"/>
      <c r="K70" s="89"/>
      <c r="L70" s="89"/>
      <c r="M70" s="82"/>
      <c r="N70" s="83"/>
    </row>
    <row r="71" spans="2:14" s="69" customFormat="1" x14ac:dyDescent="0.25">
      <c r="B71" s="81"/>
      <c r="C71" s="82" t="s">
        <v>110</v>
      </c>
      <c r="D71" s="89"/>
      <c r="E71" s="89"/>
      <c r="F71" s="89"/>
      <c r="G71" s="89"/>
      <c r="H71" s="89"/>
      <c r="I71" s="89"/>
      <c r="J71" s="89"/>
      <c r="K71" s="89"/>
      <c r="L71" s="89"/>
      <c r="M71" s="82"/>
      <c r="N71" s="83"/>
    </row>
    <row r="72" spans="2:14" s="69" customFormat="1" x14ac:dyDescent="0.25">
      <c r="B72" s="81"/>
      <c r="C72" s="47" t="s">
        <v>111</v>
      </c>
      <c r="D72" s="89"/>
      <c r="E72" s="89"/>
      <c r="F72" s="89"/>
      <c r="G72" s="89"/>
      <c r="H72" s="89"/>
      <c r="I72" s="89"/>
      <c r="J72" s="89"/>
      <c r="K72" s="89"/>
      <c r="L72" s="89"/>
      <c r="M72" s="82"/>
      <c r="N72" s="83"/>
    </row>
    <row r="73" spans="2:14" s="69" customFormat="1" x14ac:dyDescent="0.25">
      <c r="B73" s="81"/>
      <c r="C73" s="47"/>
      <c r="D73" s="88" t="s">
        <v>112</v>
      </c>
      <c r="E73" s="89"/>
      <c r="F73" s="89"/>
      <c r="G73" s="89"/>
      <c r="H73" s="89"/>
      <c r="I73" s="89"/>
      <c r="J73" s="89"/>
      <c r="K73" s="89"/>
      <c r="L73" s="89"/>
      <c r="M73" s="82"/>
      <c r="N73" s="83"/>
    </row>
    <row r="74" spans="2:14" s="69" customFormat="1" x14ac:dyDescent="0.25">
      <c r="B74" s="81"/>
      <c r="C74" s="47"/>
      <c r="D74" s="88" t="s">
        <v>113</v>
      </c>
      <c r="E74" s="89"/>
      <c r="F74" s="89"/>
      <c r="G74" s="89"/>
      <c r="H74" s="89"/>
      <c r="I74" s="89"/>
      <c r="J74" s="89"/>
      <c r="K74" s="89"/>
      <c r="L74" s="89"/>
      <c r="M74" s="82"/>
      <c r="N74" s="83"/>
    </row>
    <row r="75" spans="2:14" s="69" customFormat="1" x14ac:dyDescent="0.25">
      <c r="B75" s="81"/>
      <c r="C75" s="82"/>
      <c r="D75" s="88" t="s">
        <v>114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</row>
    <row r="76" spans="2:14" s="69" customFormat="1" x14ac:dyDescent="0.25">
      <c r="B76" s="81"/>
      <c r="C76" s="82"/>
      <c r="D76" s="88" t="s">
        <v>115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</row>
    <row r="77" spans="2:14" s="69" customFormat="1" x14ac:dyDescent="0.25">
      <c r="B77" s="81"/>
      <c r="C77" s="82"/>
      <c r="D77" s="88" t="s">
        <v>126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</row>
    <row r="78" spans="2:14" s="69" customFormat="1" x14ac:dyDescent="0.25">
      <c r="B78" s="81"/>
      <c r="C78" s="82"/>
      <c r="D78" s="92" t="s">
        <v>116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spans="2:14" s="69" customFormat="1" x14ac:dyDescent="0.25">
      <c r="B79" s="90"/>
      <c r="C79" s="86" t="s">
        <v>117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7"/>
    </row>
    <row r="80" spans="2:14" s="69" customFormat="1" x14ac:dyDescent="0.25">
      <c r="B80" s="81"/>
      <c r="C80" s="82" t="s">
        <v>118</v>
      </c>
      <c r="D80" s="93"/>
      <c r="E80" s="82"/>
      <c r="F80" s="82"/>
      <c r="G80" s="82"/>
      <c r="H80" s="82"/>
      <c r="I80" s="82"/>
      <c r="J80" s="82"/>
      <c r="K80" s="82"/>
      <c r="L80" s="82"/>
      <c r="M80" s="82"/>
      <c r="N80" s="83"/>
    </row>
    <row r="81" spans="2:14" s="69" customFormat="1" x14ac:dyDescent="0.25">
      <c r="B81" s="81"/>
      <c r="C81" s="88" t="s">
        <v>119</v>
      </c>
      <c r="D81" s="94"/>
      <c r="E81" s="82"/>
      <c r="F81" s="82"/>
      <c r="G81" s="82"/>
      <c r="H81" s="82"/>
      <c r="I81" s="82"/>
      <c r="J81" s="82"/>
      <c r="K81" s="82"/>
      <c r="L81" s="82"/>
      <c r="M81" s="82"/>
      <c r="N81" s="83"/>
    </row>
    <row r="82" spans="2:14" s="69" customFormat="1" x14ac:dyDescent="0.25">
      <c r="B82" s="81"/>
      <c r="C82" s="88" t="s">
        <v>120</v>
      </c>
      <c r="D82" s="94"/>
      <c r="E82" s="82"/>
      <c r="F82" s="82"/>
      <c r="G82" s="82"/>
      <c r="H82" s="82"/>
      <c r="I82" s="82"/>
      <c r="J82" s="82"/>
      <c r="K82" s="82"/>
      <c r="L82" s="82"/>
      <c r="M82" s="82"/>
      <c r="N82" s="83"/>
    </row>
    <row r="83" spans="2:14" s="69" customFormat="1" x14ac:dyDescent="0.25">
      <c r="B83" s="81"/>
      <c r="C83" s="88"/>
      <c r="D83" s="94"/>
      <c r="E83" s="82"/>
      <c r="F83" s="82"/>
      <c r="G83" s="82"/>
      <c r="H83" s="82"/>
      <c r="I83" s="82"/>
      <c r="J83" s="82"/>
      <c r="K83" s="82"/>
      <c r="L83" s="82"/>
      <c r="M83" s="82"/>
      <c r="N83" s="83"/>
    </row>
    <row r="84" spans="2:14" s="69" customFormat="1" x14ac:dyDescent="0.25">
      <c r="B84" s="42" t="s">
        <v>121</v>
      </c>
      <c r="C84" s="95"/>
      <c r="D84" s="95"/>
      <c r="E84" s="95"/>
      <c r="F84" s="95"/>
      <c r="G84" s="95"/>
      <c r="H84" s="96"/>
      <c r="I84" s="96"/>
      <c r="J84" s="96"/>
      <c r="K84" s="96"/>
      <c r="L84" s="96"/>
      <c r="M84" s="96"/>
      <c r="N84" s="97"/>
    </row>
    <row r="85" spans="2:14" s="69" customFormat="1" x14ac:dyDescent="0.25">
      <c r="B85" s="98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7"/>
    </row>
    <row r="86" spans="2:14" s="69" customFormat="1" x14ac:dyDescent="0.25">
      <c r="B86" s="81" t="s">
        <v>122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7"/>
    </row>
    <row r="87" spans="2:14" s="69" customFormat="1" x14ac:dyDescent="0.25">
      <c r="B87" s="98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7"/>
    </row>
    <row r="88" spans="2:14" s="69" customFormat="1" x14ac:dyDescent="0.25">
      <c r="B88" s="98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7"/>
    </row>
    <row r="89" spans="2:14" s="69" customFormat="1" x14ac:dyDescent="0.25">
      <c r="B89" s="98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7"/>
    </row>
    <row r="90" spans="2:14" s="69" customFormat="1" x14ac:dyDescent="0.25">
      <c r="B90" s="98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7"/>
    </row>
    <row r="91" spans="2:14" s="69" customFormat="1" x14ac:dyDescent="0.25">
      <c r="B91" s="98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7"/>
    </row>
    <row r="92" spans="2:14" s="69" customFormat="1" x14ac:dyDescent="0.25">
      <c r="B92" s="98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7"/>
    </row>
    <row r="93" spans="2:14" s="69" customFormat="1" x14ac:dyDescent="0.25">
      <c r="B93" s="98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7"/>
    </row>
    <row r="94" spans="2:14" s="69" customFormat="1" x14ac:dyDescent="0.25">
      <c r="B94" s="98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7"/>
    </row>
    <row r="95" spans="2:14" s="69" customFormat="1" x14ac:dyDescent="0.25">
      <c r="B95" s="98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7"/>
    </row>
    <row r="96" spans="2:14" s="69" customFormat="1" x14ac:dyDescent="0.25">
      <c r="B96" s="98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7"/>
    </row>
    <row r="97" spans="2:14" s="69" customFormat="1" x14ac:dyDescent="0.25">
      <c r="B97" s="98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7"/>
    </row>
    <row r="98" spans="2:14" s="69" customFormat="1" x14ac:dyDescent="0.25">
      <c r="B98" s="98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7"/>
    </row>
    <row r="99" spans="2:14" s="69" customFormat="1" x14ac:dyDescent="0.25">
      <c r="B99" s="98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7"/>
    </row>
    <row r="100" spans="2:14" s="69" customFormat="1" x14ac:dyDescent="0.25">
      <c r="B100" s="98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7"/>
    </row>
    <row r="101" spans="2:14" s="69" customFormat="1" x14ac:dyDescent="0.25">
      <c r="B101" s="81" t="s">
        <v>123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7"/>
    </row>
    <row r="102" spans="2:14" s="69" customFormat="1" x14ac:dyDescent="0.25">
      <c r="B102" s="81" t="s">
        <v>124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7"/>
    </row>
    <row r="103" spans="2:14" s="69" customFormat="1" x14ac:dyDescent="0.25">
      <c r="B103" s="98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7"/>
    </row>
    <row r="104" spans="2:14" s="69" customFormat="1" x14ac:dyDescent="0.25">
      <c r="B104" s="98"/>
      <c r="C104" s="46" t="s">
        <v>125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7"/>
    </row>
    <row r="105" spans="2:14" s="69" customFormat="1" ht="15.75" x14ac:dyDescent="0.3">
      <c r="B105" s="98"/>
      <c r="C105" s="82" t="s">
        <v>133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7"/>
    </row>
    <row r="106" spans="2:14" s="69" customFormat="1" x14ac:dyDescent="0.25">
      <c r="B106" s="98"/>
      <c r="C106" s="82" t="s">
        <v>134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7"/>
    </row>
    <row r="107" spans="2:14" s="69" customFormat="1" x14ac:dyDescent="0.25">
      <c r="B107" s="98"/>
      <c r="C107" s="82" t="s">
        <v>135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7"/>
    </row>
    <row r="108" spans="2:14" s="69" customFormat="1" x14ac:dyDescent="0.25">
      <c r="B108" s="98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7"/>
    </row>
    <row r="109" spans="2:14" s="69" customFormat="1" x14ac:dyDescent="0.25">
      <c r="B109" s="98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7"/>
    </row>
    <row r="110" spans="2:14" s="69" customFormat="1" x14ac:dyDescent="0.25">
      <c r="B110" s="98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7"/>
    </row>
    <row r="111" spans="2:14" s="69" customFormat="1" x14ac:dyDescent="0.25">
      <c r="B111" s="98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7"/>
    </row>
    <row r="112" spans="2:14" s="69" customFormat="1" x14ac:dyDescent="0.25">
      <c r="B112" s="98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7"/>
    </row>
    <row r="113" spans="2:14" s="69" customFormat="1" x14ac:dyDescent="0.25">
      <c r="B113" s="98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7"/>
    </row>
    <row r="114" spans="2:14" s="69" customFormat="1" x14ac:dyDescent="0.25">
      <c r="B114" s="98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7"/>
    </row>
    <row r="115" spans="2:14" s="69" customFormat="1" x14ac:dyDescent="0.25">
      <c r="B115" s="98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7"/>
    </row>
    <row r="116" spans="2:14" s="69" customFormat="1" ht="18.75" x14ac:dyDescent="0.3">
      <c r="B116" s="98"/>
      <c r="C116" s="46" t="s">
        <v>127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7"/>
    </row>
    <row r="117" spans="2:14" s="69" customFormat="1" x14ac:dyDescent="0.25">
      <c r="B117" s="98"/>
      <c r="C117" s="82" t="s">
        <v>128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7"/>
    </row>
    <row r="118" spans="2:14" s="69" customFormat="1" x14ac:dyDescent="0.25">
      <c r="B118" s="98"/>
      <c r="C118" s="82" t="s">
        <v>136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7"/>
    </row>
    <row r="119" spans="2:14" s="69" customFormat="1" x14ac:dyDescent="0.25">
      <c r="B119" s="98"/>
      <c r="C119" s="82" t="s">
        <v>137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7"/>
    </row>
    <row r="120" spans="2:14" s="69" customFormat="1" x14ac:dyDescent="0.25">
      <c r="B120" s="98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7"/>
    </row>
    <row r="121" spans="2:14" s="69" customFormat="1" x14ac:dyDescent="0.25">
      <c r="B121" s="98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7"/>
    </row>
    <row r="122" spans="2:14" s="69" customFormat="1" x14ac:dyDescent="0.25">
      <c r="B122" s="98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7"/>
    </row>
    <row r="123" spans="2:14" s="69" customFormat="1" x14ac:dyDescent="0.25">
      <c r="B123" s="98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7"/>
    </row>
    <row r="124" spans="2:14" s="69" customFormat="1" x14ac:dyDescent="0.25">
      <c r="B124" s="98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7"/>
    </row>
    <row r="125" spans="2:14" s="69" customFormat="1" x14ac:dyDescent="0.25">
      <c r="B125" s="98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7"/>
    </row>
    <row r="126" spans="2:14" s="69" customFormat="1" x14ac:dyDescent="0.25">
      <c r="B126" s="98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7"/>
    </row>
    <row r="127" spans="2:14" s="69" customFormat="1" x14ac:dyDescent="0.25">
      <c r="B127" s="98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7"/>
    </row>
    <row r="128" spans="2:14" s="69" customFormat="1" x14ac:dyDescent="0.25">
      <c r="B128" s="98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7"/>
    </row>
    <row r="129" spans="2:20" s="69" customFormat="1" x14ac:dyDescent="0.25">
      <c r="B129" s="98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7"/>
    </row>
    <row r="130" spans="2:20" s="69" customFormat="1" x14ac:dyDescent="0.25">
      <c r="B130" s="98"/>
      <c r="C130" s="46" t="s">
        <v>131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7"/>
    </row>
    <row r="131" spans="2:20" s="69" customFormat="1" x14ac:dyDescent="0.25">
      <c r="B131" s="98"/>
      <c r="C131" s="92" t="s">
        <v>130</v>
      </c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3"/>
      <c r="O131" s="29"/>
      <c r="P131" s="29"/>
      <c r="Q131" s="29"/>
      <c r="R131" s="29"/>
      <c r="S131" s="29"/>
      <c r="T131" s="29"/>
    </row>
    <row r="132" spans="2:20" s="69" customFormat="1" x14ac:dyDescent="0.25">
      <c r="B132" s="98"/>
      <c r="C132" s="82" t="s">
        <v>138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3"/>
      <c r="O132" s="29"/>
      <c r="P132" s="29"/>
      <c r="Q132" s="29"/>
      <c r="R132" s="29"/>
      <c r="S132" s="29"/>
      <c r="T132" s="29"/>
    </row>
    <row r="133" spans="2:20" s="69" customFormat="1" x14ac:dyDescent="0.25">
      <c r="B133" s="98"/>
      <c r="C133" s="82" t="s">
        <v>139</v>
      </c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3"/>
      <c r="O133" s="29"/>
      <c r="P133" s="29"/>
      <c r="Q133" s="29"/>
      <c r="R133" s="29"/>
      <c r="S133" s="29"/>
      <c r="T133" s="29"/>
    </row>
    <row r="134" spans="2:20" s="69" customFormat="1" x14ac:dyDescent="0.25">
      <c r="B134" s="98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3"/>
      <c r="O134" s="29"/>
      <c r="P134" s="29"/>
      <c r="Q134" s="29"/>
      <c r="R134" s="29"/>
      <c r="S134" s="29"/>
      <c r="T134" s="29"/>
    </row>
    <row r="135" spans="2:20" s="69" customFormat="1" x14ac:dyDescent="0.25">
      <c r="B135" s="98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3"/>
      <c r="O135" s="29"/>
      <c r="P135" s="29"/>
      <c r="Q135" s="29"/>
      <c r="R135" s="29"/>
      <c r="S135" s="29"/>
      <c r="T135" s="29"/>
    </row>
    <row r="136" spans="2:20" s="69" customFormat="1" x14ac:dyDescent="0.25">
      <c r="B136" s="98"/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7"/>
    </row>
    <row r="137" spans="2:20" s="69" customFormat="1" x14ac:dyDescent="0.25">
      <c r="B137" s="98"/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7"/>
    </row>
    <row r="138" spans="2:20" s="69" customFormat="1" x14ac:dyDescent="0.25">
      <c r="B138" s="98"/>
      <c r="C138" s="96"/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7"/>
    </row>
    <row r="139" spans="2:20" s="69" customFormat="1" x14ac:dyDescent="0.25">
      <c r="B139" s="98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7"/>
    </row>
    <row r="140" spans="2:20" s="69" customFormat="1" x14ac:dyDescent="0.25">
      <c r="B140" s="98"/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7"/>
    </row>
    <row r="141" spans="2:20" s="69" customFormat="1" x14ac:dyDescent="0.25">
      <c r="B141" s="98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7"/>
    </row>
    <row r="142" spans="2:20" s="69" customFormat="1" x14ac:dyDescent="0.25">
      <c r="B142" s="98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7"/>
    </row>
    <row r="143" spans="2:20" s="69" customFormat="1" x14ac:dyDescent="0.25">
      <c r="B143" s="98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7"/>
    </row>
    <row r="144" spans="2:20" s="69" customFormat="1" x14ac:dyDescent="0.25">
      <c r="B144" s="98"/>
      <c r="C144" s="82" t="s">
        <v>140</v>
      </c>
      <c r="D144" s="82"/>
      <c r="E144" s="82"/>
      <c r="F144" s="82"/>
      <c r="G144" s="82"/>
      <c r="H144" s="96"/>
      <c r="I144" s="96"/>
      <c r="J144" s="96"/>
      <c r="K144" s="96"/>
      <c r="L144" s="96"/>
      <c r="M144" s="96"/>
      <c r="N144" s="97"/>
    </row>
    <row r="145" spans="2:14" s="69" customFormat="1" x14ac:dyDescent="0.25">
      <c r="B145" s="98"/>
      <c r="C145" s="82" t="s">
        <v>141</v>
      </c>
      <c r="D145" s="82"/>
      <c r="E145" s="82"/>
      <c r="F145" s="82"/>
      <c r="G145" s="82"/>
      <c r="H145" s="96"/>
      <c r="I145" s="96"/>
      <c r="J145" s="96"/>
      <c r="K145" s="96"/>
      <c r="L145" s="96"/>
      <c r="M145" s="96"/>
      <c r="N145" s="97"/>
    </row>
    <row r="146" spans="2:14" s="69" customFormat="1" x14ac:dyDescent="0.25">
      <c r="B146" s="98"/>
      <c r="C146" s="82"/>
      <c r="D146" s="82"/>
      <c r="E146" s="82"/>
      <c r="F146" s="82"/>
      <c r="G146" s="82"/>
      <c r="H146" s="96"/>
      <c r="I146" s="96"/>
      <c r="J146" s="96"/>
      <c r="K146" s="96"/>
      <c r="L146" s="96"/>
      <c r="M146" s="96"/>
      <c r="N146" s="97"/>
    </row>
    <row r="147" spans="2:14" s="69" customFormat="1" x14ac:dyDescent="0.25">
      <c r="B147" s="98"/>
      <c r="C147" s="82"/>
      <c r="D147" s="82"/>
      <c r="E147" s="82"/>
      <c r="F147" s="82"/>
      <c r="G147" s="82"/>
      <c r="H147" s="96"/>
      <c r="I147" s="96"/>
      <c r="J147" s="96"/>
      <c r="K147" s="96"/>
      <c r="L147" s="96"/>
      <c r="M147" s="96"/>
      <c r="N147" s="97"/>
    </row>
    <row r="148" spans="2:14" s="69" customFormat="1" x14ac:dyDescent="0.25">
      <c r="B148" s="98"/>
      <c r="C148" s="96"/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7"/>
    </row>
    <row r="149" spans="2:14" s="69" customFormat="1" x14ac:dyDescent="0.25">
      <c r="B149" s="98"/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7"/>
    </row>
    <row r="150" spans="2:14" s="69" customFormat="1" x14ac:dyDescent="0.25">
      <c r="B150" s="98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7"/>
    </row>
    <row r="151" spans="2:14" s="69" customFormat="1" x14ac:dyDescent="0.25">
      <c r="B151" s="98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7"/>
    </row>
    <row r="152" spans="2:14" s="69" customFormat="1" x14ac:dyDescent="0.25">
      <c r="B152" s="98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7"/>
    </row>
    <row r="153" spans="2:14" s="69" customFormat="1" x14ac:dyDescent="0.25">
      <c r="B153" s="98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7"/>
    </row>
    <row r="154" spans="2:14" s="69" customFormat="1" x14ac:dyDescent="0.25">
      <c r="B154" s="98"/>
      <c r="C154" s="46" t="s">
        <v>132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7"/>
    </row>
    <row r="155" spans="2:14" s="69" customFormat="1" x14ac:dyDescent="0.25">
      <c r="B155" s="98"/>
      <c r="C155" s="82" t="s">
        <v>142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7"/>
    </row>
    <row r="156" spans="2:14" s="69" customFormat="1" x14ac:dyDescent="0.25">
      <c r="B156" s="98"/>
      <c r="C156" s="96" t="s">
        <v>143</v>
      </c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7"/>
    </row>
    <row r="157" spans="2:14" s="69" customFormat="1" x14ac:dyDescent="0.25">
      <c r="B157" s="98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7"/>
    </row>
    <row r="158" spans="2:14" s="69" customFormat="1" x14ac:dyDescent="0.25">
      <c r="B158" s="98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7"/>
    </row>
    <row r="159" spans="2:14" s="69" customFormat="1" x14ac:dyDescent="0.25">
      <c r="B159" s="98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7"/>
    </row>
    <row r="160" spans="2:14" s="69" customFormat="1" x14ac:dyDescent="0.25">
      <c r="B160" s="98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7"/>
    </row>
    <row r="161" spans="2:14" s="69" customFormat="1" x14ac:dyDescent="0.25">
      <c r="B161" s="98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7"/>
    </row>
    <row r="162" spans="2:14" s="69" customFormat="1" x14ac:dyDescent="0.25">
      <c r="B162" s="98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7"/>
    </row>
    <row r="163" spans="2:14" s="69" customFormat="1" x14ac:dyDescent="0.25">
      <c r="B163" s="98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7"/>
    </row>
    <row r="164" spans="2:14" s="69" customFormat="1" x14ac:dyDescent="0.25">
      <c r="B164" s="98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7"/>
    </row>
    <row r="165" spans="2:14" s="69" customFormat="1" x14ac:dyDescent="0.25">
      <c r="B165" s="98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7"/>
    </row>
    <row r="166" spans="2:14" s="69" customFormat="1" x14ac:dyDescent="0.25">
      <c r="B166" s="98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7"/>
    </row>
    <row r="167" spans="2:14" s="69" customFormat="1" x14ac:dyDescent="0.25">
      <c r="B167" s="98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7"/>
    </row>
    <row r="168" spans="2:14" s="69" customFormat="1" x14ac:dyDescent="0.25">
      <c r="B168" s="90" t="s">
        <v>144</v>
      </c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96"/>
      <c r="N168" s="97"/>
    </row>
    <row r="169" spans="2:14" s="69" customFormat="1" x14ac:dyDescent="0.25">
      <c r="B169" s="48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96"/>
      <c r="N169" s="97"/>
    </row>
    <row r="170" spans="2:14" s="69" customFormat="1" x14ac:dyDescent="0.25">
      <c r="B170" s="81"/>
      <c r="C170" s="82" t="s">
        <v>171</v>
      </c>
      <c r="D170" s="82"/>
      <c r="E170" s="82"/>
      <c r="F170" s="82"/>
      <c r="G170" s="82"/>
      <c r="H170" s="82"/>
      <c r="I170" s="82"/>
      <c r="J170" s="82"/>
      <c r="K170" s="82"/>
      <c r="L170" s="82"/>
      <c r="M170" s="96"/>
      <c r="N170" s="97"/>
    </row>
    <row r="171" spans="2:14" s="69" customFormat="1" x14ac:dyDescent="0.25">
      <c r="B171" s="81"/>
      <c r="C171" s="82" t="s">
        <v>166</v>
      </c>
      <c r="D171" s="82"/>
      <c r="E171" s="82"/>
      <c r="F171" s="82"/>
      <c r="G171" s="82"/>
      <c r="H171" s="82"/>
      <c r="I171" s="82"/>
      <c r="J171" s="82"/>
      <c r="K171" s="82"/>
      <c r="L171" s="82"/>
      <c r="M171" s="96"/>
      <c r="N171" s="97"/>
    </row>
    <row r="172" spans="2:14" s="69" customFormat="1" x14ac:dyDescent="0.25">
      <c r="B172" s="81"/>
      <c r="C172" s="82"/>
      <c r="D172" s="99"/>
      <c r="E172" s="82"/>
      <c r="F172" s="82"/>
      <c r="G172" s="82"/>
      <c r="H172" s="82"/>
      <c r="I172" s="82"/>
      <c r="J172" s="82"/>
      <c r="K172" s="82"/>
      <c r="L172" s="82"/>
      <c r="M172" s="96"/>
      <c r="N172" s="97"/>
    </row>
    <row r="173" spans="2:14" s="69" customFormat="1" x14ac:dyDescent="0.25">
      <c r="B173" s="81"/>
      <c r="C173" s="82"/>
      <c r="D173" s="99"/>
      <c r="E173" s="82"/>
      <c r="F173" s="82"/>
      <c r="G173" s="82"/>
      <c r="H173" s="82"/>
      <c r="I173" s="82"/>
      <c r="J173" s="82"/>
      <c r="K173" s="82"/>
      <c r="L173" s="82"/>
      <c r="M173" s="96"/>
      <c r="N173" s="97"/>
    </row>
    <row r="174" spans="2:14" s="69" customFormat="1" x14ac:dyDescent="0.25">
      <c r="B174" s="85" t="s">
        <v>172</v>
      </c>
      <c r="C174" s="86"/>
      <c r="D174" s="99"/>
      <c r="E174" s="86"/>
      <c r="F174" s="86"/>
      <c r="G174" s="86"/>
      <c r="H174" s="82"/>
      <c r="I174" s="82"/>
      <c r="J174" s="82"/>
      <c r="K174" s="82"/>
      <c r="L174" s="82"/>
      <c r="M174" s="96"/>
      <c r="N174" s="97"/>
    </row>
    <row r="175" spans="2:14" s="69" customFormat="1" x14ac:dyDescent="0.25">
      <c r="B175" s="81"/>
      <c r="C175" s="82"/>
      <c r="D175" s="99"/>
      <c r="E175" s="82"/>
      <c r="F175" s="82"/>
      <c r="G175" s="82"/>
      <c r="H175" s="82"/>
      <c r="I175" s="82"/>
      <c r="J175" s="82"/>
      <c r="K175" s="82"/>
      <c r="L175" s="82"/>
      <c r="M175" s="96"/>
      <c r="N175" s="97"/>
    </row>
    <row r="176" spans="2:14" s="69" customFormat="1" x14ac:dyDescent="0.25">
      <c r="B176" s="90" t="s">
        <v>168</v>
      </c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86"/>
      <c r="N176" s="87"/>
    </row>
    <row r="177" spans="2:14" s="69" customFormat="1" x14ac:dyDescent="0.25">
      <c r="B177" s="90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86"/>
      <c r="N177" s="87"/>
    </row>
    <row r="178" spans="2:14" s="69" customFormat="1" x14ac:dyDescent="0.25">
      <c r="B178" s="90" t="s">
        <v>105</v>
      </c>
      <c r="C178" s="78"/>
      <c r="D178" s="78"/>
      <c r="E178" s="78"/>
      <c r="F178" s="78"/>
      <c r="G178" s="89"/>
      <c r="H178" s="89"/>
      <c r="I178" s="89"/>
      <c r="J178" s="89"/>
      <c r="K178" s="89"/>
      <c r="L178" s="89"/>
      <c r="M178" s="82"/>
      <c r="N178" s="83"/>
    </row>
    <row r="179" spans="2:14" s="69" customFormat="1" x14ac:dyDescent="0.25">
      <c r="B179" s="90"/>
      <c r="C179" s="78"/>
      <c r="D179" s="78"/>
      <c r="E179" s="78"/>
      <c r="F179" s="78"/>
      <c r="G179" s="89"/>
      <c r="H179" s="89"/>
      <c r="I179" s="89"/>
      <c r="J179" s="89"/>
      <c r="K179" s="89"/>
      <c r="L179" s="89"/>
      <c r="M179" s="82"/>
      <c r="N179" s="83"/>
    </row>
    <row r="180" spans="2:14" s="69" customFormat="1" x14ac:dyDescent="0.25">
      <c r="B180" s="42" t="s">
        <v>147</v>
      </c>
      <c r="C180" s="42"/>
      <c r="D180" s="43"/>
      <c r="E180" s="89"/>
      <c r="F180" s="89"/>
      <c r="G180" s="89"/>
      <c r="H180" s="89"/>
      <c r="I180" s="89"/>
      <c r="J180" s="89"/>
      <c r="K180" s="89"/>
      <c r="L180" s="89"/>
      <c r="M180" s="82"/>
      <c r="N180" s="83"/>
    </row>
    <row r="181" spans="2:14" s="69" customFormat="1" x14ac:dyDescent="0.25">
      <c r="B181" s="91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2"/>
      <c r="N181" s="83"/>
    </row>
    <row r="182" spans="2:14" s="69" customFormat="1" x14ac:dyDescent="0.25">
      <c r="B182" s="81" t="s">
        <v>148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2"/>
      <c r="M182" s="96"/>
      <c r="N182" s="83"/>
    </row>
    <row r="183" spans="2:14" s="69" customFormat="1" x14ac:dyDescent="0.25">
      <c r="B183" s="48" t="s">
        <v>111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2"/>
      <c r="M183" s="96"/>
      <c r="N183" s="83"/>
    </row>
    <row r="184" spans="2:14" s="69" customFormat="1" x14ac:dyDescent="0.25">
      <c r="B184" s="48"/>
      <c r="C184" s="88" t="s">
        <v>149</v>
      </c>
      <c r="D184" s="89"/>
      <c r="E184" s="89"/>
      <c r="F184" s="89"/>
      <c r="G184" s="89"/>
      <c r="H184" s="89"/>
      <c r="I184" s="89"/>
      <c r="J184" s="89"/>
      <c r="K184" s="89"/>
      <c r="L184" s="82"/>
      <c r="M184" s="96"/>
      <c r="N184" s="83"/>
    </row>
    <row r="185" spans="2:14" s="69" customFormat="1" x14ac:dyDescent="0.25">
      <c r="B185" s="81"/>
      <c r="C185" s="88" t="s">
        <v>150</v>
      </c>
      <c r="D185" s="82"/>
      <c r="E185" s="82"/>
      <c r="F185" s="82"/>
      <c r="G185" s="82"/>
      <c r="H185" s="82"/>
      <c r="I185" s="82"/>
      <c r="J185" s="82"/>
      <c r="K185" s="82"/>
      <c r="L185" s="82"/>
      <c r="M185" s="96"/>
      <c r="N185" s="83"/>
    </row>
    <row r="186" spans="2:14" s="69" customFormat="1" x14ac:dyDescent="0.25">
      <c r="B186" s="81"/>
      <c r="C186" s="88" t="s">
        <v>151</v>
      </c>
      <c r="D186" s="82"/>
      <c r="E186" s="82"/>
      <c r="F186" s="82"/>
      <c r="G186" s="82"/>
      <c r="H186" s="82"/>
      <c r="I186" s="82"/>
      <c r="J186" s="82"/>
      <c r="K186" s="82"/>
      <c r="L186" s="82"/>
      <c r="M186" s="96"/>
      <c r="N186" s="83"/>
    </row>
    <row r="187" spans="2:14" s="69" customFormat="1" x14ac:dyDescent="0.25">
      <c r="B187" s="81"/>
      <c r="C187" s="88"/>
      <c r="D187" s="94"/>
      <c r="E187" s="82"/>
      <c r="F187" s="82"/>
      <c r="G187" s="82"/>
      <c r="H187" s="82"/>
      <c r="I187" s="82"/>
      <c r="J187" s="82"/>
      <c r="K187" s="82"/>
      <c r="L187" s="82"/>
      <c r="M187" s="82"/>
      <c r="N187" s="83"/>
    </row>
    <row r="188" spans="2:14" s="69" customFormat="1" x14ac:dyDescent="0.25">
      <c r="B188" s="42" t="s">
        <v>121</v>
      </c>
      <c r="C188" s="95"/>
      <c r="D188" s="95"/>
      <c r="E188" s="95"/>
      <c r="F188" s="95"/>
      <c r="G188" s="95"/>
      <c r="H188" s="96"/>
      <c r="I188" s="96"/>
      <c r="J188" s="96"/>
      <c r="K188" s="96"/>
      <c r="L188" s="96"/>
      <c r="M188" s="96"/>
      <c r="N188" s="97"/>
    </row>
    <row r="189" spans="2:14" s="69" customFormat="1" x14ac:dyDescent="0.25">
      <c r="B189" s="98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7"/>
    </row>
    <row r="190" spans="2:14" s="69" customFormat="1" x14ac:dyDescent="0.25">
      <c r="B190" s="81" t="s">
        <v>152</v>
      </c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7"/>
    </row>
    <row r="191" spans="2:14" s="69" customFormat="1" x14ac:dyDescent="0.25">
      <c r="B191" s="81"/>
      <c r="C191" s="82"/>
      <c r="D191" s="99"/>
      <c r="E191" s="82"/>
      <c r="F191" s="82"/>
      <c r="G191" s="82"/>
      <c r="H191" s="82"/>
      <c r="I191" s="82"/>
      <c r="J191" s="82"/>
      <c r="K191" s="82"/>
      <c r="L191" s="82"/>
      <c r="M191" s="96"/>
      <c r="N191" s="97"/>
    </row>
    <row r="192" spans="2:14" s="69" customFormat="1" x14ac:dyDescent="0.25">
      <c r="B192" s="81"/>
      <c r="C192" s="82"/>
      <c r="D192" s="99"/>
      <c r="E192" s="82"/>
      <c r="F192" s="82"/>
      <c r="G192" s="82"/>
      <c r="H192" s="82"/>
      <c r="I192" s="82"/>
      <c r="J192" s="82"/>
      <c r="K192" s="82"/>
      <c r="L192" s="82"/>
      <c r="M192" s="96"/>
      <c r="N192" s="97"/>
    </row>
    <row r="193" spans="2:14" s="69" customFormat="1" x14ac:dyDescent="0.25">
      <c r="B193" s="81"/>
      <c r="C193" s="82"/>
      <c r="D193" s="99"/>
      <c r="E193" s="82"/>
      <c r="F193" s="82"/>
      <c r="G193" s="82"/>
      <c r="H193" s="82"/>
      <c r="I193" s="82"/>
      <c r="J193" s="82"/>
      <c r="K193" s="82"/>
      <c r="L193" s="82"/>
      <c r="M193" s="96"/>
      <c r="N193" s="97"/>
    </row>
    <row r="194" spans="2:14" s="69" customFormat="1" x14ac:dyDescent="0.25">
      <c r="B194" s="81"/>
      <c r="C194" s="82"/>
      <c r="D194" s="99"/>
      <c r="E194" s="82"/>
      <c r="F194" s="82"/>
      <c r="G194" s="82"/>
      <c r="H194" s="82"/>
      <c r="I194" s="82"/>
      <c r="J194" s="82"/>
      <c r="K194" s="82"/>
      <c r="L194" s="82"/>
      <c r="M194" s="96"/>
      <c r="N194" s="97"/>
    </row>
    <row r="195" spans="2:14" s="69" customFormat="1" x14ac:dyDescent="0.25">
      <c r="B195" s="81"/>
      <c r="C195" s="82"/>
      <c r="D195" s="99"/>
      <c r="E195" s="82"/>
      <c r="F195" s="82"/>
      <c r="G195" s="82"/>
      <c r="H195" s="82"/>
      <c r="I195" s="82"/>
      <c r="J195" s="82"/>
      <c r="K195" s="82"/>
      <c r="L195" s="82"/>
      <c r="M195" s="96"/>
      <c r="N195" s="97"/>
    </row>
    <row r="196" spans="2:14" s="69" customFormat="1" x14ac:dyDescent="0.25">
      <c r="B196" s="81"/>
      <c r="C196" s="82"/>
      <c r="D196" s="99"/>
      <c r="E196" s="82"/>
      <c r="F196" s="82"/>
      <c r="G196" s="82"/>
      <c r="H196" s="82"/>
      <c r="I196" s="82"/>
      <c r="J196" s="82"/>
      <c r="K196" s="82"/>
      <c r="L196" s="82"/>
      <c r="M196" s="96"/>
      <c r="N196" s="97"/>
    </row>
    <row r="197" spans="2:14" s="69" customFormat="1" x14ac:dyDescent="0.25">
      <c r="B197" s="81"/>
      <c r="C197" s="82"/>
      <c r="D197" s="99"/>
      <c r="E197" s="82"/>
      <c r="F197" s="82"/>
      <c r="G197" s="82"/>
      <c r="H197" s="82"/>
      <c r="I197" s="82"/>
      <c r="J197" s="82"/>
      <c r="K197" s="82"/>
      <c r="L197" s="82"/>
      <c r="M197" s="96"/>
      <c r="N197" s="97"/>
    </row>
    <row r="198" spans="2:14" s="69" customFormat="1" x14ac:dyDescent="0.25">
      <c r="B198" s="81"/>
      <c r="C198" s="82"/>
      <c r="D198" s="99"/>
      <c r="E198" s="82"/>
      <c r="F198" s="82"/>
      <c r="G198" s="82"/>
      <c r="H198" s="82"/>
      <c r="I198" s="82"/>
      <c r="J198" s="82"/>
      <c r="K198" s="82"/>
      <c r="L198" s="82"/>
      <c r="M198" s="96"/>
      <c r="N198" s="97"/>
    </row>
    <row r="199" spans="2:14" s="69" customFormat="1" x14ac:dyDescent="0.25">
      <c r="B199" s="81"/>
      <c r="C199" s="82"/>
      <c r="D199" s="99"/>
      <c r="E199" s="82"/>
      <c r="F199" s="82"/>
      <c r="G199" s="82"/>
      <c r="H199" s="82"/>
      <c r="I199" s="82"/>
      <c r="J199" s="82"/>
      <c r="K199" s="82"/>
      <c r="L199" s="82"/>
      <c r="M199" s="96"/>
      <c r="N199" s="97"/>
    </row>
    <row r="200" spans="2:14" s="69" customFormat="1" x14ac:dyDescent="0.25">
      <c r="B200" s="81"/>
      <c r="C200" s="82"/>
      <c r="D200" s="99"/>
      <c r="E200" s="82"/>
      <c r="F200" s="82"/>
      <c r="G200" s="82"/>
      <c r="H200" s="82"/>
      <c r="I200" s="82"/>
      <c r="J200" s="82"/>
      <c r="K200" s="82"/>
      <c r="L200" s="82"/>
      <c r="M200" s="96"/>
      <c r="N200" s="97"/>
    </row>
    <row r="201" spans="2:14" s="69" customFormat="1" x14ac:dyDescent="0.25">
      <c r="B201" s="81"/>
      <c r="C201" s="82"/>
      <c r="D201" s="99"/>
      <c r="E201" s="82"/>
      <c r="F201" s="82"/>
      <c r="G201" s="82"/>
      <c r="H201" s="82"/>
      <c r="I201" s="82"/>
      <c r="J201" s="82"/>
      <c r="K201" s="82"/>
      <c r="L201" s="82"/>
      <c r="M201" s="96"/>
      <c r="N201" s="97"/>
    </row>
    <row r="202" spans="2:14" s="69" customFormat="1" x14ac:dyDescent="0.25">
      <c r="B202" s="81" t="s">
        <v>154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7"/>
    </row>
    <row r="203" spans="2:14" s="69" customFormat="1" x14ac:dyDescent="0.25">
      <c r="B203" s="81" t="s">
        <v>153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7"/>
    </row>
    <row r="204" spans="2:14" s="69" customFormat="1" x14ac:dyDescent="0.25">
      <c r="B204" s="81"/>
      <c r="C204" s="82"/>
      <c r="D204" s="99"/>
      <c r="E204" s="82"/>
      <c r="F204" s="82"/>
      <c r="G204" s="82"/>
      <c r="H204" s="82"/>
      <c r="I204" s="82"/>
      <c r="J204" s="82"/>
      <c r="K204" s="82"/>
      <c r="L204" s="82"/>
      <c r="M204" s="96"/>
      <c r="N204" s="97"/>
    </row>
    <row r="205" spans="2:14" s="69" customFormat="1" ht="18.75" x14ac:dyDescent="0.3">
      <c r="B205" s="81"/>
      <c r="C205" s="46" t="s">
        <v>155</v>
      </c>
      <c r="D205" s="96"/>
      <c r="E205" s="96"/>
      <c r="F205" s="96"/>
      <c r="G205" s="96"/>
      <c r="H205" s="96"/>
      <c r="I205" s="96"/>
      <c r="J205" s="82"/>
      <c r="K205" s="82"/>
      <c r="L205" s="82"/>
      <c r="M205" s="96"/>
      <c r="N205" s="97"/>
    </row>
    <row r="206" spans="2:14" s="69" customFormat="1" x14ac:dyDescent="0.25">
      <c r="B206" s="81"/>
      <c r="C206" s="82" t="s">
        <v>158</v>
      </c>
      <c r="D206" s="96"/>
      <c r="E206" s="96"/>
      <c r="F206" s="96"/>
      <c r="G206" s="96"/>
      <c r="H206" s="96"/>
      <c r="I206" s="96"/>
      <c r="J206" s="82"/>
      <c r="K206" s="82"/>
      <c r="L206" s="82"/>
      <c r="M206" s="96"/>
      <c r="N206" s="97"/>
    </row>
    <row r="207" spans="2:14" s="69" customFormat="1" x14ac:dyDescent="0.25">
      <c r="B207" s="81"/>
      <c r="C207" s="82" t="s">
        <v>157</v>
      </c>
      <c r="D207" s="99"/>
      <c r="E207" s="82"/>
      <c r="F207" s="82"/>
      <c r="G207" s="82"/>
      <c r="H207" s="82"/>
      <c r="I207" s="82"/>
      <c r="J207" s="82"/>
      <c r="K207" s="82"/>
      <c r="L207" s="82"/>
      <c r="M207" s="96"/>
      <c r="N207" s="97"/>
    </row>
    <row r="208" spans="2:14" s="69" customFormat="1" x14ac:dyDescent="0.25">
      <c r="B208" s="81"/>
      <c r="C208" s="82"/>
      <c r="D208" s="99"/>
      <c r="E208" s="82"/>
      <c r="F208" s="82"/>
      <c r="G208" s="82"/>
      <c r="H208" s="82"/>
      <c r="I208" s="82"/>
      <c r="J208" s="82"/>
      <c r="K208" s="82"/>
      <c r="L208" s="82"/>
      <c r="M208" s="96"/>
      <c r="N208" s="97"/>
    </row>
    <row r="209" spans="2:14" s="69" customFormat="1" x14ac:dyDescent="0.25">
      <c r="B209" s="81"/>
      <c r="C209" s="82"/>
      <c r="D209" s="99"/>
      <c r="E209" s="82"/>
      <c r="F209" s="82"/>
      <c r="G209" s="82"/>
      <c r="H209" s="82"/>
      <c r="I209" s="82"/>
      <c r="J209" s="82"/>
      <c r="K209" s="82"/>
      <c r="L209" s="82"/>
      <c r="M209" s="96"/>
      <c r="N209" s="97"/>
    </row>
    <row r="210" spans="2:14" s="69" customFormat="1" x14ac:dyDescent="0.25">
      <c r="B210" s="81"/>
      <c r="C210" s="82"/>
      <c r="D210" s="99"/>
      <c r="E210" s="82"/>
      <c r="F210" s="82"/>
      <c r="G210" s="82"/>
      <c r="H210" s="82"/>
      <c r="I210" s="82"/>
      <c r="J210" s="82"/>
      <c r="K210" s="82"/>
      <c r="L210" s="82"/>
      <c r="M210" s="96"/>
      <c r="N210" s="97"/>
    </row>
    <row r="211" spans="2:14" s="69" customFormat="1" x14ac:dyDescent="0.25">
      <c r="B211" s="81"/>
      <c r="C211" s="82"/>
      <c r="D211" s="99"/>
      <c r="E211" s="82"/>
      <c r="F211" s="82"/>
      <c r="G211" s="82"/>
      <c r="H211" s="82"/>
      <c r="I211" s="82"/>
      <c r="J211" s="82"/>
      <c r="K211" s="82"/>
      <c r="L211" s="82"/>
      <c r="M211" s="96"/>
      <c r="N211" s="97"/>
    </row>
    <row r="212" spans="2:14" s="69" customFormat="1" x14ac:dyDescent="0.25">
      <c r="B212" s="81"/>
      <c r="C212" s="82"/>
      <c r="D212" s="99"/>
      <c r="E212" s="82"/>
      <c r="F212" s="82"/>
      <c r="G212" s="82"/>
      <c r="H212" s="82"/>
      <c r="I212" s="82"/>
      <c r="J212" s="82"/>
      <c r="K212" s="82"/>
      <c r="L212" s="82"/>
      <c r="M212" s="96"/>
      <c r="N212" s="97"/>
    </row>
    <row r="213" spans="2:14" s="69" customFormat="1" x14ac:dyDescent="0.25">
      <c r="B213" s="81"/>
      <c r="C213" s="82"/>
      <c r="D213" s="99"/>
      <c r="E213" s="82"/>
      <c r="F213" s="82"/>
      <c r="G213" s="82"/>
      <c r="H213" s="82"/>
      <c r="I213" s="82"/>
      <c r="J213" s="82"/>
      <c r="K213" s="82"/>
      <c r="L213" s="82"/>
      <c r="M213" s="96"/>
      <c r="N213" s="97"/>
    </row>
    <row r="214" spans="2:14" s="69" customFormat="1" x14ac:dyDescent="0.25">
      <c r="B214" s="81"/>
      <c r="C214" s="82"/>
      <c r="D214" s="99"/>
      <c r="E214" s="82"/>
      <c r="F214" s="82"/>
      <c r="G214" s="82"/>
      <c r="H214" s="82"/>
      <c r="I214" s="82"/>
      <c r="J214" s="82"/>
      <c r="K214" s="82"/>
      <c r="L214" s="82"/>
      <c r="M214" s="96"/>
      <c r="N214" s="97"/>
    </row>
    <row r="215" spans="2:14" s="69" customFormat="1" x14ac:dyDescent="0.25">
      <c r="B215" s="81"/>
      <c r="C215" s="82"/>
      <c r="D215" s="99"/>
      <c r="E215" s="82"/>
      <c r="F215" s="82"/>
      <c r="G215" s="82"/>
      <c r="H215" s="82"/>
      <c r="I215" s="82"/>
      <c r="J215" s="82"/>
      <c r="K215" s="82"/>
      <c r="L215" s="82"/>
      <c r="M215" s="96"/>
      <c r="N215" s="97"/>
    </row>
    <row r="216" spans="2:14" s="69" customFormat="1" x14ac:dyDescent="0.25">
      <c r="B216" s="81"/>
      <c r="C216" s="82"/>
      <c r="D216" s="99"/>
      <c r="E216" s="82"/>
      <c r="F216" s="82"/>
      <c r="G216" s="82"/>
      <c r="H216" s="82"/>
      <c r="I216" s="82"/>
      <c r="J216" s="82"/>
      <c r="K216" s="82"/>
      <c r="L216" s="82"/>
      <c r="M216" s="96"/>
      <c r="N216" s="97"/>
    </row>
    <row r="217" spans="2:14" s="69" customFormat="1" x14ac:dyDescent="0.25">
      <c r="B217" s="81"/>
      <c r="C217" s="82"/>
      <c r="D217" s="99"/>
      <c r="E217" s="82"/>
      <c r="F217" s="82"/>
      <c r="G217" s="82"/>
      <c r="H217" s="82"/>
      <c r="I217" s="82"/>
      <c r="J217" s="82"/>
      <c r="K217" s="82"/>
      <c r="L217" s="82"/>
      <c r="M217" s="96"/>
      <c r="N217" s="97"/>
    </row>
    <row r="218" spans="2:14" s="69" customFormat="1" x14ac:dyDescent="0.25">
      <c r="B218" s="81"/>
      <c r="C218" s="46" t="s">
        <v>159</v>
      </c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7"/>
    </row>
    <row r="219" spans="2:14" s="69" customFormat="1" ht="15.75" x14ac:dyDescent="0.3">
      <c r="B219" s="81"/>
      <c r="C219" s="92" t="s">
        <v>178</v>
      </c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3"/>
    </row>
    <row r="220" spans="2:14" s="69" customFormat="1" x14ac:dyDescent="0.25">
      <c r="B220" s="81"/>
      <c r="C220" s="82" t="s">
        <v>156</v>
      </c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3"/>
    </row>
    <row r="221" spans="2:14" s="69" customFormat="1" x14ac:dyDescent="0.25">
      <c r="B221" s="81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3"/>
    </row>
    <row r="222" spans="2:14" s="69" customFormat="1" x14ac:dyDescent="0.25">
      <c r="B222" s="81"/>
      <c r="C222" s="82"/>
      <c r="D222" s="99"/>
      <c r="E222" s="82"/>
      <c r="F222" s="82"/>
      <c r="G222" s="82"/>
      <c r="H222" s="82"/>
      <c r="I222" s="82"/>
      <c r="J222" s="82"/>
      <c r="K222" s="82"/>
      <c r="L222" s="82"/>
      <c r="M222" s="96"/>
      <c r="N222" s="97"/>
    </row>
    <row r="223" spans="2:14" s="69" customFormat="1" x14ac:dyDescent="0.25">
      <c r="B223" s="81"/>
      <c r="C223" s="82"/>
      <c r="D223" s="99"/>
      <c r="E223" s="82"/>
      <c r="F223" s="82"/>
      <c r="G223" s="82"/>
      <c r="H223" s="82"/>
      <c r="I223" s="82"/>
      <c r="J223" s="82"/>
      <c r="K223" s="82"/>
      <c r="L223" s="82"/>
      <c r="M223" s="96"/>
      <c r="N223" s="97"/>
    </row>
    <row r="224" spans="2:14" s="69" customFormat="1" x14ac:dyDescent="0.25">
      <c r="B224" s="81"/>
      <c r="C224" s="82"/>
      <c r="D224" s="99"/>
      <c r="E224" s="82"/>
      <c r="F224" s="82"/>
      <c r="G224" s="82"/>
      <c r="H224" s="82"/>
      <c r="I224" s="82"/>
      <c r="J224" s="82"/>
      <c r="K224" s="82"/>
      <c r="L224" s="82"/>
      <c r="M224" s="96"/>
      <c r="N224" s="97"/>
    </row>
    <row r="225" spans="2:14" s="69" customFormat="1" x14ac:dyDescent="0.25">
      <c r="B225" s="81"/>
      <c r="C225" s="82"/>
      <c r="D225" s="99"/>
      <c r="E225" s="82"/>
      <c r="F225" s="82"/>
      <c r="G225" s="82"/>
      <c r="H225" s="82"/>
      <c r="I225" s="82"/>
      <c r="J225" s="82"/>
      <c r="K225" s="82"/>
      <c r="L225" s="82"/>
      <c r="M225" s="96"/>
      <c r="N225" s="97"/>
    </row>
    <row r="226" spans="2:14" s="69" customFormat="1" x14ac:dyDescent="0.25">
      <c r="B226" s="81"/>
      <c r="C226" s="82"/>
      <c r="D226" s="99"/>
      <c r="E226" s="82"/>
      <c r="F226" s="82"/>
      <c r="G226" s="82"/>
      <c r="H226" s="82"/>
      <c r="I226" s="82"/>
      <c r="J226" s="82"/>
      <c r="K226" s="82"/>
      <c r="L226" s="82"/>
      <c r="M226" s="96"/>
      <c r="N226" s="97"/>
    </row>
    <row r="227" spans="2:14" s="69" customFormat="1" x14ac:dyDescent="0.25">
      <c r="B227" s="81"/>
      <c r="C227" s="82"/>
      <c r="D227" s="99"/>
      <c r="E227" s="82"/>
      <c r="F227" s="82"/>
      <c r="G227" s="82"/>
      <c r="H227" s="82"/>
      <c r="I227" s="82"/>
      <c r="J227" s="82"/>
      <c r="K227" s="82"/>
      <c r="L227" s="82"/>
      <c r="M227" s="96"/>
      <c r="N227" s="97"/>
    </row>
    <row r="228" spans="2:14" s="69" customFormat="1" x14ac:dyDescent="0.25">
      <c r="B228" s="81"/>
      <c r="C228" s="82"/>
      <c r="D228" s="99"/>
      <c r="E228" s="82"/>
      <c r="F228" s="82"/>
      <c r="G228" s="82"/>
      <c r="H228" s="82"/>
      <c r="I228" s="82"/>
      <c r="J228" s="82"/>
      <c r="K228" s="82"/>
      <c r="L228" s="82"/>
      <c r="M228" s="96"/>
      <c r="N228" s="97"/>
    </row>
    <row r="229" spans="2:14" s="69" customFormat="1" x14ac:dyDescent="0.25">
      <c r="B229" s="81"/>
      <c r="C229" s="82"/>
      <c r="D229" s="99"/>
      <c r="E229" s="82"/>
      <c r="F229" s="82"/>
      <c r="G229" s="82"/>
      <c r="H229" s="82"/>
      <c r="I229" s="82"/>
      <c r="J229" s="82"/>
      <c r="K229" s="82"/>
      <c r="L229" s="82"/>
      <c r="M229" s="96"/>
      <c r="N229" s="97"/>
    </row>
    <row r="230" spans="2:14" s="69" customFormat="1" x14ac:dyDescent="0.25">
      <c r="B230" s="81"/>
      <c r="C230" s="82"/>
      <c r="D230" s="99"/>
      <c r="E230" s="82"/>
      <c r="F230" s="82"/>
      <c r="G230" s="82"/>
      <c r="H230" s="82"/>
      <c r="I230" s="82"/>
      <c r="J230" s="82"/>
      <c r="K230" s="82"/>
      <c r="L230" s="82"/>
      <c r="M230" s="96"/>
      <c r="N230" s="97"/>
    </row>
    <row r="231" spans="2:14" s="69" customFormat="1" x14ac:dyDescent="0.25">
      <c r="B231" s="81"/>
      <c r="C231" s="82"/>
      <c r="D231" s="99"/>
      <c r="E231" s="82"/>
      <c r="F231" s="82"/>
      <c r="G231" s="82"/>
      <c r="H231" s="82"/>
      <c r="I231" s="82"/>
      <c r="J231" s="82"/>
      <c r="K231" s="82"/>
      <c r="L231" s="82"/>
      <c r="M231" s="96"/>
      <c r="N231" s="97"/>
    </row>
    <row r="232" spans="2:14" s="69" customFormat="1" x14ac:dyDescent="0.25">
      <c r="B232" s="81"/>
      <c r="C232" s="46" t="s">
        <v>161</v>
      </c>
      <c r="D232" s="99"/>
      <c r="E232" s="82"/>
      <c r="F232" s="82"/>
      <c r="G232" s="82"/>
      <c r="H232" s="82"/>
      <c r="I232" s="82"/>
      <c r="J232" s="82"/>
      <c r="K232" s="82"/>
      <c r="L232" s="82"/>
      <c r="M232" s="96"/>
      <c r="N232" s="97"/>
    </row>
    <row r="233" spans="2:14" s="69" customFormat="1" x14ac:dyDescent="0.25">
      <c r="B233" s="81"/>
      <c r="C233" s="82" t="s">
        <v>163</v>
      </c>
      <c r="D233" s="99"/>
      <c r="E233" s="82"/>
      <c r="F233" s="82"/>
      <c r="G233" s="82"/>
      <c r="H233" s="82"/>
      <c r="I233" s="82"/>
      <c r="J233" s="82"/>
      <c r="K233" s="82"/>
      <c r="L233" s="82"/>
      <c r="M233" s="96"/>
      <c r="N233" s="97"/>
    </row>
    <row r="234" spans="2:14" s="69" customFormat="1" x14ac:dyDescent="0.25">
      <c r="B234" s="81"/>
      <c r="C234" s="82" t="s">
        <v>160</v>
      </c>
      <c r="D234" s="99"/>
      <c r="E234" s="82"/>
      <c r="F234" s="82"/>
      <c r="G234" s="82"/>
      <c r="H234" s="82"/>
      <c r="I234" s="82"/>
      <c r="J234" s="82"/>
      <c r="K234" s="82"/>
      <c r="L234" s="82"/>
      <c r="M234" s="96"/>
      <c r="N234" s="97"/>
    </row>
    <row r="235" spans="2:14" s="69" customFormat="1" x14ac:dyDescent="0.25">
      <c r="B235" s="81"/>
      <c r="C235" s="82"/>
      <c r="D235" s="99"/>
      <c r="E235" s="82"/>
      <c r="F235" s="82"/>
      <c r="G235" s="82"/>
      <c r="H235" s="82"/>
      <c r="I235" s="82"/>
      <c r="J235" s="82"/>
      <c r="K235" s="82"/>
      <c r="L235" s="82"/>
      <c r="M235" s="96"/>
      <c r="N235" s="97"/>
    </row>
    <row r="236" spans="2:14" s="69" customFormat="1" x14ac:dyDescent="0.25">
      <c r="B236" s="81"/>
      <c r="C236" s="82"/>
      <c r="D236" s="99"/>
      <c r="E236" s="82"/>
      <c r="F236" s="82"/>
      <c r="G236" s="82"/>
      <c r="H236" s="82"/>
      <c r="I236" s="82"/>
      <c r="J236" s="82"/>
      <c r="K236" s="82"/>
      <c r="L236" s="82"/>
      <c r="M236" s="96"/>
      <c r="N236" s="97"/>
    </row>
    <row r="237" spans="2:14" s="69" customFormat="1" x14ac:dyDescent="0.25">
      <c r="B237" s="81"/>
      <c r="C237" s="82"/>
      <c r="D237" s="99"/>
      <c r="E237" s="82"/>
      <c r="F237" s="82"/>
      <c r="G237" s="82"/>
      <c r="H237" s="82"/>
      <c r="I237" s="82"/>
      <c r="J237" s="82"/>
      <c r="K237" s="82"/>
      <c r="L237" s="82"/>
      <c r="M237" s="96"/>
      <c r="N237" s="97"/>
    </row>
    <row r="238" spans="2:14" s="69" customFormat="1" x14ac:dyDescent="0.25">
      <c r="B238" s="81"/>
      <c r="C238" s="82"/>
      <c r="D238" s="99"/>
      <c r="E238" s="82"/>
      <c r="F238" s="82"/>
      <c r="G238" s="82"/>
      <c r="H238" s="82"/>
      <c r="I238" s="82"/>
      <c r="J238" s="82"/>
      <c r="K238" s="82"/>
      <c r="L238" s="82"/>
      <c r="M238" s="96"/>
      <c r="N238" s="97"/>
    </row>
    <row r="239" spans="2:14" s="69" customFormat="1" x14ac:dyDescent="0.25">
      <c r="B239" s="81"/>
      <c r="C239" s="82"/>
      <c r="D239" s="99"/>
      <c r="E239" s="82"/>
      <c r="F239" s="82"/>
      <c r="G239" s="82"/>
      <c r="H239" s="82"/>
      <c r="I239" s="82"/>
      <c r="J239" s="82"/>
      <c r="K239" s="82"/>
      <c r="L239" s="82"/>
      <c r="M239" s="96"/>
      <c r="N239" s="97"/>
    </row>
    <row r="240" spans="2:14" s="69" customFormat="1" x14ac:dyDescent="0.25">
      <c r="B240" s="81"/>
      <c r="C240" s="82"/>
      <c r="D240" s="99"/>
      <c r="E240" s="82"/>
      <c r="F240" s="82"/>
      <c r="G240" s="82"/>
      <c r="H240" s="82"/>
      <c r="I240" s="82"/>
      <c r="J240" s="82"/>
      <c r="K240" s="82"/>
      <c r="L240" s="82"/>
      <c r="M240" s="96"/>
      <c r="N240" s="97"/>
    </row>
    <row r="241" spans="2:14" s="69" customFormat="1" x14ac:dyDescent="0.25">
      <c r="B241" s="81"/>
      <c r="C241" s="82"/>
      <c r="D241" s="99"/>
      <c r="E241" s="82"/>
      <c r="F241" s="82"/>
      <c r="G241" s="82"/>
      <c r="H241" s="82"/>
      <c r="I241" s="82"/>
      <c r="J241" s="82"/>
      <c r="K241" s="82"/>
      <c r="L241" s="82"/>
      <c r="M241" s="96"/>
      <c r="N241" s="97"/>
    </row>
    <row r="242" spans="2:14" s="69" customFormat="1" x14ac:dyDescent="0.25">
      <c r="B242" s="81"/>
      <c r="C242" s="82"/>
      <c r="D242" s="99"/>
      <c r="E242" s="82"/>
      <c r="F242" s="82"/>
      <c r="G242" s="82"/>
      <c r="H242" s="82"/>
      <c r="I242" s="82"/>
      <c r="J242" s="82"/>
      <c r="K242" s="82"/>
      <c r="L242" s="82"/>
      <c r="M242" s="96"/>
      <c r="N242" s="97"/>
    </row>
    <row r="243" spans="2:14" s="69" customFormat="1" x14ac:dyDescent="0.25">
      <c r="B243" s="81"/>
      <c r="C243" s="82"/>
      <c r="D243" s="99"/>
      <c r="E243" s="82"/>
      <c r="F243" s="82"/>
      <c r="G243" s="82"/>
      <c r="H243" s="82"/>
      <c r="I243" s="82"/>
      <c r="J243" s="82"/>
      <c r="K243" s="82"/>
      <c r="L243" s="82"/>
      <c r="M243" s="96"/>
      <c r="N243" s="97"/>
    </row>
    <row r="244" spans="2:14" s="69" customFormat="1" x14ac:dyDescent="0.25">
      <c r="B244" s="81"/>
      <c r="C244" s="82"/>
      <c r="D244" s="99"/>
      <c r="E244" s="82"/>
      <c r="F244" s="82"/>
      <c r="G244" s="82"/>
      <c r="H244" s="82"/>
      <c r="I244" s="82"/>
      <c r="J244" s="82"/>
      <c r="K244" s="82"/>
      <c r="L244" s="82"/>
      <c r="M244" s="96"/>
      <c r="N244" s="97"/>
    </row>
    <row r="245" spans="2:14" s="69" customFormat="1" x14ac:dyDescent="0.25">
      <c r="B245" s="81"/>
      <c r="C245" s="82"/>
      <c r="D245" s="99"/>
      <c r="E245" s="82"/>
      <c r="F245" s="82"/>
      <c r="G245" s="82"/>
      <c r="H245" s="82"/>
      <c r="I245" s="82"/>
      <c r="J245" s="82"/>
      <c r="K245" s="82"/>
      <c r="L245" s="82"/>
      <c r="M245" s="96"/>
      <c r="N245" s="97"/>
    </row>
    <row r="246" spans="2:14" s="69" customFormat="1" x14ac:dyDescent="0.25">
      <c r="B246" s="81"/>
      <c r="C246" s="82"/>
      <c r="D246" s="99"/>
      <c r="E246" s="82"/>
      <c r="F246" s="82"/>
      <c r="G246" s="82"/>
      <c r="H246" s="82"/>
      <c r="I246" s="82"/>
      <c r="J246" s="82"/>
      <c r="K246" s="82"/>
      <c r="L246" s="82"/>
      <c r="M246" s="96"/>
      <c r="N246" s="97"/>
    </row>
    <row r="247" spans="2:14" s="69" customFormat="1" x14ac:dyDescent="0.25">
      <c r="B247" s="81"/>
      <c r="C247" s="82"/>
      <c r="D247" s="99"/>
      <c r="E247" s="82"/>
      <c r="F247" s="82"/>
      <c r="G247" s="82"/>
      <c r="H247" s="82"/>
      <c r="I247" s="82"/>
      <c r="J247" s="82"/>
      <c r="K247" s="82"/>
      <c r="L247" s="82"/>
      <c r="M247" s="96"/>
      <c r="N247" s="97"/>
    </row>
    <row r="248" spans="2:14" s="69" customFormat="1" x14ac:dyDescent="0.25">
      <c r="B248" s="81"/>
      <c r="C248" s="82"/>
      <c r="D248" s="99"/>
      <c r="E248" s="82"/>
      <c r="F248" s="82"/>
      <c r="G248" s="82"/>
      <c r="H248" s="82"/>
      <c r="I248" s="82"/>
      <c r="J248" s="82"/>
      <c r="K248" s="82"/>
      <c r="L248" s="82"/>
      <c r="M248" s="96"/>
      <c r="N248" s="97"/>
    </row>
    <row r="249" spans="2:14" s="69" customFormat="1" x14ac:dyDescent="0.25">
      <c r="B249" s="81"/>
      <c r="C249" s="82"/>
      <c r="D249" s="99"/>
      <c r="E249" s="82"/>
      <c r="F249" s="82"/>
      <c r="G249" s="82"/>
      <c r="H249" s="82"/>
      <c r="I249" s="82"/>
      <c r="J249" s="82"/>
      <c r="K249" s="82"/>
      <c r="L249" s="82"/>
      <c r="M249" s="96"/>
      <c r="N249" s="97"/>
    </row>
    <row r="250" spans="2:14" s="69" customFormat="1" x14ac:dyDescent="0.25">
      <c r="B250" s="81"/>
      <c r="C250" s="82"/>
      <c r="D250" s="99"/>
      <c r="E250" s="82"/>
      <c r="F250" s="82"/>
      <c r="G250" s="82"/>
      <c r="H250" s="82"/>
      <c r="I250" s="82"/>
      <c r="J250" s="82"/>
      <c r="K250" s="82"/>
      <c r="L250" s="82"/>
      <c r="M250" s="96"/>
      <c r="N250" s="97"/>
    </row>
    <row r="251" spans="2:14" s="69" customFormat="1" x14ac:dyDescent="0.25">
      <c r="B251" s="81"/>
      <c r="C251" s="82"/>
      <c r="D251" s="99"/>
      <c r="E251" s="82"/>
      <c r="F251" s="82"/>
      <c r="G251" s="82"/>
      <c r="H251" s="82"/>
      <c r="I251" s="82"/>
      <c r="J251" s="82"/>
      <c r="K251" s="82"/>
      <c r="L251" s="82"/>
      <c r="M251" s="96"/>
      <c r="N251" s="97"/>
    </row>
    <row r="252" spans="2:14" s="69" customFormat="1" x14ac:dyDescent="0.25">
      <c r="B252" s="81"/>
      <c r="C252" s="82"/>
      <c r="D252" s="99"/>
      <c r="E252" s="82"/>
      <c r="F252" s="82"/>
      <c r="G252" s="82"/>
      <c r="H252" s="82"/>
      <c r="I252" s="82"/>
      <c r="J252" s="82"/>
      <c r="K252" s="82"/>
      <c r="L252" s="82"/>
      <c r="M252" s="96"/>
      <c r="N252" s="97"/>
    </row>
    <row r="253" spans="2:14" s="69" customFormat="1" x14ac:dyDescent="0.25">
      <c r="B253" s="81"/>
      <c r="C253" s="82"/>
      <c r="D253" s="99"/>
      <c r="E253" s="82"/>
      <c r="F253" s="82"/>
      <c r="G253" s="82"/>
      <c r="H253" s="82"/>
      <c r="I253" s="82"/>
      <c r="J253" s="82"/>
      <c r="K253" s="82"/>
      <c r="L253" s="82"/>
      <c r="M253" s="96"/>
      <c r="N253" s="97"/>
    </row>
    <row r="254" spans="2:14" s="69" customFormat="1" x14ac:dyDescent="0.25">
      <c r="B254" s="81"/>
      <c r="C254" s="46" t="s">
        <v>162</v>
      </c>
      <c r="D254" s="99"/>
      <c r="E254" s="82"/>
      <c r="F254" s="82"/>
      <c r="G254" s="82"/>
      <c r="H254" s="82"/>
      <c r="I254" s="82"/>
      <c r="J254" s="82"/>
      <c r="K254" s="82"/>
      <c r="L254" s="82"/>
      <c r="M254" s="96"/>
      <c r="N254" s="97"/>
    </row>
    <row r="255" spans="2:14" s="69" customFormat="1" x14ac:dyDescent="0.25">
      <c r="B255" s="81"/>
      <c r="C255" s="82" t="s">
        <v>164</v>
      </c>
      <c r="D255" s="99"/>
      <c r="E255" s="82"/>
      <c r="F255" s="82"/>
      <c r="G255" s="82"/>
      <c r="H255" s="82"/>
      <c r="I255" s="82"/>
      <c r="J255" s="82"/>
      <c r="K255" s="82"/>
      <c r="L255" s="82"/>
      <c r="M255" s="96"/>
      <c r="N255" s="97"/>
    </row>
    <row r="256" spans="2:14" s="69" customFormat="1" x14ac:dyDescent="0.25">
      <c r="B256" s="81"/>
      <c r="C256" s="82" t="s">
        <v>165</v>
      </c>
      <c r="D256" s="99"/>
      <c r="E256" s="82"/>
      <c r="F256" s="82"/>
      <c r="G256" s="82"/>
      <c r="H256" s="82"/>
      <c r="I256" s="82"/>
      <c r="J256" s="82"/>
      <c r="K256" s="82"/>
      <c r="L256" s="82"/>
      <c r="M256" s="96"/>
      <c r="N256" s="97"/>
    </row>
    <row r="257" spans="2:14" s="69" customFormat="1" x14ac:dyDescent="0.25">
      <c r="B257" s="81"/>
      <c r="C257" s="82"/>
      <c r="D257" s="99"/>
      <c r="E257" s="82"/>
      <c r="F257" s="82"/>
      <c r="G257" s="82"/>
      <c r="H257" s="82"/>
      <c r="I257" s="82"/>
      <c r="J257" s="82"/>
      <c r="K257" s="82"/>
      <c r="L257" s="82"/>
      <c r="M257" s="96"/>
      <c r="N257" s="97"/>
    </row>
    <row r="258" spans="2:14" s="69" customFormat="1" x14ac:dyDescent="0.25">
      <c r="B258" s="81"/>
      <c r="C258" s="82"/>
      <c r="D258" s="99"/>
      <c r="E258" s="82"/>
      <c r="F258" s="82"/>
      <c r="G258" s="82"/>
      <c r="H258" s="82"/>
      <c r="I258" s="82"/>
      <c r="J258" s="82"/>
      <c r="K258" s="82"/>
      <c r="L258" s="82"/>
      <c r="M258" s="96"/>
      <c r="N258" s="97"/>
    </row>
    <row r="259" spans="2:14" s="69" customFormat="1" x14ac:dyDescent="0.25">
      <c r="B259" s="81"/>
      <c r="C259" s="82"/>
      <c r="D259" s="99"/>
      <c r="E259" s="82"/>
      <c r="F259" s="82"/>
      <c r="G259" s="82"/>
      <c r="H259" s="82"/>
      <c r="I259" s="82"/>
      <c r="J259" s="82"/>
      <c r="K259" s="82"/>
      <c r="L259" s="82"/>
      <c r="M259" s="96"/>
      <c r="N259" s="97"/>
    </row>
    <row r="260" spans="2:14" s="69" customFormat="1" x14ac:dyDescent="0.25">
      <c r="B260" s="81"/>
      <c r="C260" s="82"/>
      <c r="D260" s="99"/>
      <c r="E260" s="82"/>
      <c r="F260" s="82"/>
      <c r="G260" s="82"/>
      <c r="H260" s="82"/>
      <c r="I260" s="82"/>
      <c r="J260" s="82"/>
      <c r="K260" s="82"/>
      <c r="L260" s="82"/>
      <c r="M260" s="96"/>
      <c r="N260" s="97"/>
    </row>
    <row r="261" spans="2:14" s="69" customFormat="1" x14ac:dyDescent="0.25">
      <c r="B261" s="81"/>
      <c r="C261" s="82"/>
      <c r="D261" s="99"/>
      <c r="E261" s="82"/>
      <c r="F261" s="82"/>
      <c r="G261" s="82"/>
      <c r="H261" s="82"/>
      <c r="I261" s="82"/>
      <c r="J261" s="82"/>
      <c r="K261" s="82"/>
      <c r="L261" s="82"/>
      <c r="M261" s="96"/>
      <c r="N261" s="97"/>
    </row>
    <row r="262" spans="2:14" s="69" customFormat="1" x14ac:dyDescent="0.25">
      <c r="B262" s="81"/>
      <c r="C262" s="82"/>
      <c r="D262" s="99"/>
      <c r="E262" s="82"/>
      <c r="F262" s="82"/>
      <c r="G262" s="82"/>
      <c r="H262" s="82"/>
      <c r="I262" s="82"/>
      <c r="J262" s="82"/>
      <c r="K262" s="82"/>
      <c r="L262" s="82"/>
      <c r="M262" s="96"/>
      <c r="N262" s="97"/>
    </row>
    <row r="263" spans="2:14" s="69" customFormat="1" x14ac:dyDescent="0.25">
      <c r="B263" s="81"/>
      <c r="C263" s="82"/>
      <c r="D263" s="99"/>
      <c r="E263" s="82"/>
      <c r="F263" s="82"/>
      <c r="G263" s="82"/>
      <c r="H263" s="82"/>
      <c r="I263" s="82"/>
      <c r="J263" s="82"/>
      <c r="K263" s="82"/>
      <c r="L263" s="82"/>
      <c r="M263" s="96"/>
      <c r="N263" s="97"/>
    </row>
    <row r="264" spans="2:14" s="69" customFormat="1" x14ac:dyDescent="0.25">
      <c r="B264" s="81"/>
      <c r="C264" s="82"/>
      <c r="D264" s="99"/>
      <c r="E264" s="82"/>
      <c r="F264" s="82"/>
      <c r="G264" s="82"/>
      <c r="H264" s="82"/>
      <c r="I264" s="82"/>
      <c r="J264" s="82"/>
      <c r="K264" s="82"/>
      <c r="L264" s="82"/>
      <c r="M264" s="96"/>
      <c r="N264" s="97"/>
    </row>
    <row r="265" spans="2:14" s="69" customFormat="1" x14ac:dyDescent="0.25">
      <c r="B265" s="81"/>
      <c r="C265" s="82"/>
      <c r="D265" s="99"/>
      <c r="E265" s="82"/>
      <c r="F265" s="82"/>
      <c r="G265" s="82"/>
      <c r="H265" s="82"/>
      <c r="I265" s="82"/>
      <c r="J265" s="82"/>
      <c r="K265" s="82"/>
      <c r="L265" s="82"/>
      <c r="M265" s="96"/>
      <c r="N265" s="97"/>
    </row>
    <row r="266" spans="2:14" s="69" customFormat="1" x14ac:dyDescent="0.25">
      <c r="B266" s="81"/>
      <c r="C266" s="82"/>
      <c r="D266" s="99"/>
      <c r="E266" s="82"/>
      <c r="F266" s="82"/>
      <c r="G266" s="82"/>
      <c r="H266" s="82"/>
      <c r="I266" s="82"/>
      <c r="J266" s="82"/>
      <c r="K266" s="82"/>
      <c r="L266" s="82"/>
      <c r="M266" s="96"/>
      <c r="N266" s="97"/>
    </row>
    <row r="267" spans="2:14" s="69" customFormat="1" x14ac:dyDescent="0.25">
      <c r="B267" s="81"/>
      <c r="C267" s="82"/>
      <c r="D267" s="99"/>
      <c r="E267" s="82"/>
      <c r="F267" s="82"/>
      <c r="G267" s="82"/>
      <c r="H267" s="82"/>
      <c r="I267" s="82"/>
      <c r="J267" s="82"/>
      <c r="K267" s="82"/>
      <c r="L267" s="82"/>
      <c r="M267" s="96"/>
      <c r="N267" s="97"/>
    </row>
    <row r="268" spans="2:14" s="69" customFormat="1" x14ac:dyDescent="0.25">
      <c r="B268" s="81"/>
      <c r="C268" s="82"/>
      <c r="D268" s="99"/>
      <c r="E268" s="82"/>
      <c r="F268" s="82"/>
      <c r="G268" s="82"/>
      <c r="H268" s="82"/>
      <c r="I268" s="82"/>
      <c r="J268" s="82"/>
      <c r="K268" s="82"/>
      <c r="L268" s="82"/>
      <c r="M268" s="96"/>
      <c r="N268" s="97"/>
    </row>
    <row r="269" spans="2:14" s="69" customFormat="1" x14ac:dyDescent="0.25">
      <c r="B269" s="81"/>
      <c r="C269" s="82"/>
      <c r="D269" s="99"/>
      <c r="E269" s="82"/>
      <c r="F269" s="82"/>
      <c r="G269" s="82"/>
      <c r="H269" s="82"/>
      <c r="I269" s="82"/>
      <c r="J269" s="82"/>
      <c r="K269" s="82"/>
      <c r="L269" s="82"/>
      <c r="M269" s="96"/>
      <c r="N269" s="97"/>
    </row>
    <row r="270" spans="2:14" s="69" customFormat="1" x14ac:dyDescent="0.25">
      <c r="B270" s="81"/>
      <c r="C270" s="82"/>
      <c r="D270" s="99"/>
      <c r="E270" s="82"/>
      <c r="F270" s="82"/>
      <c r="G270" s="82"/>
      <c r="H270" s="82"/>
      <c r="I270" s="82"/>
      <c r="J270" s="82"/>
      <c r="K270" s="82"/>
      <c r="L270" s="82"/>
      <c r="M270" s="96"/>
      <c r="N270" s="97"/>
    </row>
    <row r="271" spans="2:14" s="69" customFormat="1" x14ac:dyDescent="0.25">
      <c r="B271" s="81"/>
      <c r="C271" s="82"/>
      <c r="D271" s="99"/>
      <c r="E271" s="82"/>
      <c r="F271" s="82"/>
      <c r="G271" s="82"/>
      <c r="H271" s="82"/>
      <c r="I271" s="82"/>
      <c r="J271" s="82"/>
      <c r="K271" s="82"/>
      <c r="L271" s="82"/>
      <c r="M271" s="96"/>
      <c r="N271" s="97"/>
    </row>
    <row r="272" spans="2:14" s="69" customFormat="1" x14ac:dyDescent="0.25">
      <c r="B272" s="81"/>
      <c r="C272" s="82"/>
      <c r="D272" s="99"/>
      <c r="E272" s="82"/>
      <c r="F272" s="82"/>
      <c r="G272" s="82"/>
      <c r="H272" s="82"/>
      <c r="I272" s="82"/>
      <c r="J272" s="82"/>
      <c r="K272" s="82"/>
      <c r="L272" s="82"/>
      <c r="M272" s="96"/>
      <c r="N272" s="97"/>
    </row>
    <row r="273" spans="2:14" s="69" customFormat="1" x14ac:dyDescent="0.25">
      <c r="B273" s="81"/>
      <c r="C273" s="82"/>
      <c r="D273" s="99"/>
      <c r="E273" s="82"/>
      <c r="F273" s="82"/>
      <c r="G273" s="82"/>
      <c r="H273" s="82"/>
      <c r="I273" s="82"/>
      <c r="J273" s="82"/>
      <c r="K273" s="82"/>
      <c r="L273" s="82"/>
      <c r="M273" s="96"/>
      <c r="N273" s="97"/>
    </row>
    <row r="274" spans="2:14" s="69" customFormat="1" x14ac:dyDescent="0.25">
      <c r="B274" s="81"/>
      <c r="C274" s="82"/>
      <c r="D274" s="99"/>
      <c r="E274" s="82"/>
      <c r="F274" s="82"/>
      <c r="G274" s="82"/>
      <c r="H274" s="82"/>
      <c r="I274" s="82"/>
      <c r="J274" s="82"/>
      <c r="K274" s="82"/>
      <c r="L274" s="82"/>
      <c r="M274" s="96"/>
      <c r="N274" s="97"/>
    </row>
    <row r="275" spans="2:14" s="69" customFormat="1" x14ac:dyDescent="0.25">
      <c r="B275" s="81"/>
      <c r="C275" s="82"/>
      <c r="D275" s="99"/>
      <c r="E275" s="82"/>
      <c r="F275" s="82"/>
      <c r="G275" s="82"/>
      <c r="H275" s="82"/>
      <c r="I275" s="82"/>
      <c r="J275" s="82"/>
      <c r="K275" s="82"/>
      <c r="L275" s="82"/>
      <c r="M275" s="96"/>
      <c r="N275" s="97"/>
    </row>
    <row r="276" spans="2:14" s="69" customFormat="1" x14ac:dyDescent="0.25">
      <c r="B276" s="90" t="s">
        <v>144</v>
      </c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96"/>
      <c r="N276" s="97"/>
    </row>
    <row r="277" spans="2:14" s="69" customFormat="1" x14ac:dyDescent="0.25">
      <c r="B277" s="48"/>
      <c r="C277" s="47"/>
      <c r="D277" s="47"/>
      <c r="E277" s="47"/>
      <c r="F277" s="47"/>
      <c r="G277" s="47"/>
      <c r="H277" s="47"/>
      <c r="I277" s="47"/>
      <c r="J277" s="47"/>
      <c r="K277" s="47"/>
      <c r="L277" s="82"/>
      <c r="M277" s="96"/>
      <c r="N277" s="97"/>
    </row>
    <row r="278" spans="2:14" s="69" customFormat="1" x14ac:dyDescent="0.25">
      <c r="B278" s="81"/>
      <c r="C278" s="82" t="s">
        <v>167</v>
      </c>
      <c r="D278" s="82"/>
      <c r="E278" s="82"/>
      <c r="F278" s="82"/>
      <c r="G278" s="82"/>
      <c r="H278" s="82"/>
      <c r="I278" s="82"/>
      <c r="J278" s="82"/>
      <c r="K278" s="82"/>
      <c r="L278" s="82"/>
      <c r="M278" s="96"/>
      <c r="N278" s="97"/>
    </row>
    <row r="279" spans="2:14" s="69" customFormat="1" x14ac:dyDescent="0.25">
      <c r="B279" s="81"/>
      <c r="C279" s="82" t="s">
        <v>166</v>
      </c>
      <c r="D279" s="82"/>
      <c r="E279" s="82"/>
      <c r="F279" s="82"/>
      <c r="G279" s="82"/>
      <c r="H279" s="82"/>
      <c r="I279" s="82"/>
      <c r="J279" s="82"/>
      <c r="K279" s="82"/>
      <c r="L279" s="82"/>
      <c r="M279" s="96"/>
      <c r="N279" s="97"/>
    </row>
    <row r="280" spans="2:14" s="69" customFormat="1" x14ac:dyDescent="0.25">
      <c r="B280" s="81"/>
      <c r="C280" s="82"/>
      <c r="D280" s="99"/>
      <c r="E280" s="82"/>
      <c r="F280" s="82"/>
      <c r="G280" s="82"/>
      <c r="H280" s="82"/>
      <c r="I280" s="82"/>
      <c r="J280" s="82"/>
      <c r="K280" s="82"/>
      <c r="L280" s="82"/>
      <c r="M280" s="96"/>
      <c r="N280" s="97"/>
    </row>
    <row r="281" spans="2:14" s="69" customFormat="1" ht="15.75" thickBot="1" x14ac:dyDescent="0.3">
      <c r="B281" s="100"/>
      <c r="C281" s="101"/>
      <c r="D281" s="102"/>
      <c r="E281" s="101"/>
      <c r="F281" s="101"/>
      <c r="G281" s="101"/>
      <c r="H281" s="101"/>
      <c r="I281" s="101"/>
      <c r="J281" s="101"/>
      <c r="K281" s="101"/>
      <c r="L281" s="101"/>
      <c r="M281" s="103"/>
      <c r="N281" s="104"/>
    </row>
    <row r="282" spans="2:14" s="69" customFormat="1" x14ac:dyDescent="0.25">
      <c r="B282" s="82"/>
      <c r="C282" s="82"/>
      <c r="D282" s="99"/>
      <c r="E282" s="82"/>
      <c r="F282" s="82"/>
      <c r="G282" s="82"/>
      <c r="H282" s="82"/>
      <c r="I282" s="82"/>
      <c r="J282" s="82"/>
      <c r="K282" s="82"/>
      <c r="L282" s="82"/>
      <c r="M282" s="96"/>
      <c r="N282" s="96"/>
    </row>
    <row r="283" spans="2:14" s="69" customFormat="1" x14ac:dyDescent="0.25">
      <c r="B283" s="82"/>
      <c r="C283" s="82"/>
      <c r="D283" s="99"/>
      <c r="E283" s="82"/>
      <c r="F283" s="82"/>
      <c r="G283" s="82"/>
      <c r="H283" s="82"/>
      <c r="I283" s="82"/>
      <c r="J283" s="82"/>
      <c r="K283" s="82"/>
      <c r="L283" s="82"/>
      <c r="M283" s="96"/>
      <c r="N283" s="96"/>
    </row>
    <row r="284" spans="2:14" s="69" customFormat="1" x14ac:dyDescent="0.25">
      <c r="B284" s="82"/>
      <c r="C284" s="82"/>
      <c r="D284" s="99"/>
      <c r="E284" s="82"/>
      <c r="F284" s="82"/>
      <c r="G284" s="82"/>
      <c r="H284" s="82"/>
      <c r="I284" s="82"/>
      <c r="J284" s="82"/>
      <c r="K284" s="82"/>
      <c r="L284" s="82"/>
      <c r="M284" s="96"/>
      <c r="N284" s="96"/>
    </row>
    <row r="285" spans="2:14" s="69" customFormat="1" x14ac:dyDescent="0.25">
      <c r="B285" s="82"/>
      <c r="C285" s="82"/>
      <c r="D285" s="99"/>
      <c r="E285" s="82"/>
      <c r="F285" s="82"/>
      <c r="G285" s="82"/>
      <c r="H285" s="82"/>
      <c r="I285" s="82"/>
      <c r="J285" s="82"/>
      <c r="K285" s="82"/>
      <c r="L285" s="82"/>
      <c r="M285" s="96"/>
      <c r="N285" s="96"/>
    </row>
    <row r="286" spans="2:14" s="69" customFormat="1" x14ac:dyDescent="0.25">
      <c r="B286" s="82"/>
      <c r="C286" s="82"/>
      <c r="D286" s="99"/>
      <c r="E286" s="82"/>
      <c r="F286" s="82"/>
      <c r="G286" s="82"/>
      <c r="H286" s="82"/>
      <c r="I286" s="82"/>
      <c r="J286" s="82"/>
      <c r="K286" s="82"/>
      <c r="L286" s="82"/>
      <c r="M286" s="96"/>
      <c r="N286" s="96"/>
    </row>
    <row r="287" spans="2:14" s="69" customFormat="1" x14ac:dyDescent="0.25">
      <c r="B287" s="82"/>
      <c r="C287" s="82"/>
      <c r="D287" s="99"/>
      <c r="E287" s="82"/>
      <c r="F287" s="82"/>
      <c r="G287" s="82"/>
      <c r="H287" s="82"/>
      <c r="I287" s="82"/>
      <c r="J287" s="82"/>
      <c r="K287" s="82"/>
      <c r="L287" s="82"/>
      <c r="M287" s="96"/>
      <c r="N287" s="96"/>
    </row>
    <row r="288" spans="2:14" s="69" customFormat="1" x14ac:dyDescent="0.25">
      <c r="B288" s="82"/>
      <c r="C288" s="82"/>
      <c r="D288" s="99"/>
      <c r="E288" s="82"/>
      <c r="F288" s="82"/>
      <c r="G288" s="82"/>
      <c r="H288" s="82"/>
      <c r="I288" s="82"/>
      <c r="J288" s="82"/>
      <c r="K288" s="82"/>
      <c r="L288" s="82"/>
      <c r="M288" s="96"/>
      <c r="N288" s="96"/>
    </row>
    <row r="289" spans="2:14" s="69" customFormat="1" x14ac:dyDescent="0.25">
      <c r="B289" s="82"/>
      <c r="C289" s="82"/>
      <c r="D289" s="99"/>
      <c r="E289" s="82"/>
      <c r="F289" s="82"/>
      <c r="G289" s="82"/>
      <c r="H289" s="82"/>
      <c r="I289" s="82"/>
      <c r="J289" s="82"/>
      <c r="K289" s="82"/>
      <c r="L289" s="82"/>
      <c r="M289" s="96"/>
      <c r="N289" s="96"/>
    </row>
    <row r="290" spans="2:14" s="69" customFormat="1" x14ac:dyDescent="0.25">
      <c r="B290" s="82"/>
      <c r="C290" s="82"/>
      <c r="D290" s="99"/>
      <c r="E290" s="82"/>
      <c r="F290" s="82"/>
      <c r="G290" s="82"/>
      <c r="H290" s="82"/>
      <c r="I290" s="82"/>
      <c r="J290" s="82"/>
      <c r="K290" s="82"/>
      <c r="L290" s="82"/>
      <c r="M290" s="96"/>
      <c r="N290" s="96"/>
    </row>
    <row r="291" spans="2:14" s="69" customFormat="1" x14ac:dyDescent="0.25">
      <c r="B291" s="82"/>
      <c r="C291" s="82"/>
      <c r="D291" s="99"/>
      <c r="E291" s="82"/>
      <c r="F291" s="82"/>
      <c r="G291" s="82"/>
      <c r="H291" s="82"/>
      <c r="I291" s="82"/>
      <c r="J291" s="82"/>
      <c r="K291" s="82"/>
      <c r="L291" s="82"/>
      <c r="M291" s="96"/>
      <c r="N291" s="96"/>
    </row>
    <row r="292" spans="2:14" s="69" customFormat="1" x14ac:dyDescent="0.25">
      <c r="B292" s="82"/>
      <c r="C292" s="82"/>
      <c r="D292" s="99"/>
      <c r="E292" s="82"/>
      <c r="F292" s="82"/>
      <c r="G292" s="82"/>
      <c r="H292" s="82"/>
      <c r="I292" s="82"/>
      <c r="J292" s="82"/>
      <c r="K292" s="82"/>
      <c r="L292" s="82"/>
      <c r="M292" s="96"/>
      <c r="N292" s="96"/>
    </row>
    <row r="293" spans="2:14" s="69" customFormat="1" x14ac:dyDescent="0.25">
      <c r="B293" s="82"/>
      <c r="C293" s="82"/>
      <c r="D293" s="99"/>
      <c r="E293" s="82"/>
      <c r="F293" s="82"/>
      <c r="G293" s="82"/>
      <c r="H293" s="82"/>
      <c r="I293" s="82"/>
      <c r="J293" s="82"/>
      <c r="K293" s="82"/>
      <c r="L293" s="82"/>
      <c r="M293" s="96"/>
      <c r="N293" s="96"/>
    </row>
    <row r="294" spans="2:14" s="69" customFormat="1" x14ac:dyDescent="0.25">
      <c r="B294" s="82"/>
      <c r="C294" s="82"/>
      <c r="D294" s="99"/>
      <c r="E294" s="82"/>
      <c r="F294" s="82"/>
      <c r="G294" s="82"/>
      <c r="H294" s="82"/>
      <c r="I294" s="82"/>
      <c r="J294" s="82"/>
      <c r="K294" s="82"/>
      <c r="L294" s="82"/>
      <c r="M294" s="96"/>
      <c r="N294" s="96"/>
    </row>
    <row r="295" spans="2:14" s="69" customFormat="1" x14ac:dyDescent="0.25">
      <c r="B295" s="82"/>
      <c r="C295" s="82"/>
      <c r="D295" s="99"/>
      <c r="E295" s="82"/>
      <c r="F295" s="82"/>
      <c r="G295" s="82"/>
      <c r="H295" s="82"/>
      <c r="I295" s="82"/>
      <c r="J295" s="82"/>
      <c r="K295" s="82"/>
      <c r="L295" s="82"/>
      <c r="M295" s="96"/>
      <c r="N295" s="96"/>
    </row>
    <row r="296" spans="2:14" s="69" customFormat="1" x14ac:dyDescent="0.25">
      <c r="B296" s="82"/>
      <c r="C296" s="82"/>
      <c r="D296" s="99"/>
      <c r="E296" s="82"/>
      <c r="F296" s="82"/>
      <c r="G296" s="82"/>
      <c r="H296" s="82"/>
      <c r="I296" s="82"/>
      <c r="J296" s="82"/>
      <c r="K296" s="82"/>
      <c r="L296" s="82"/>
      <c r="M296" s="96"/>
      <c r="N296" s="96"/>
    </row>
    <row r="297" spans="2:14" s="69" customFormat="1" x14ac:dyDescent="0.25">
      <c r="B297" s="82"/>
      <c r="C297" s="82"/>
      <c r="D297" s="99"/>
      <c r="E297" s="82"/>
      <c r="F297" s="82"/>
      <c r="G297" s="82"/>
      <c r="H297" s="82"/>
      <c r="I297" s="82"/>
      <c r="J297" s="82"/>
      <c r="K297" s="82"/>
      <c r="L297" s="82"/>
      <c r="M297" s="96"/>
      <c r="N297" s="96"/>
    </row>
    <row r="298" spans="2:14" s="69" customFormat="1" x14ac:dyDescent="0.25">
      <c r="B298" s="82"/>
      <c r="C298" s="82"/>
      <c r="D298" s="99"/>
      <c r="E298" s="82"/>
      <c r="F298" s="82"/>
      <c r="G298" s="82"/>
      <c r="H298" s="82"/>
      <c r="I298" s="82"/>
      <c r="J298" s="82"/>
      <c r="K298" s="82"/>
      <c r="L298" s="82"/>
      <c r="M298" s="96"/>
      <c r="N298" s="96"/>
    </row>
    <row r="299" spans="2:14" s="69" customFormat="1" x14ac:dyDescent="0.25">
      <c r="B299" s="82"/>
      <c r="C299" s="82"/>
      <c r="D299" s="99"/>
      <c r="E299" s="82"/>
      <c r="F299" s="82"/>
      <c r="G299" s="82"/>
      <c r="H299" s="82"/>
      <c r="I299" s="82"/>
      <c r="J299" s="82"/>
      <c r="K299" s="82"/>
      <c r="L299" s="82"/>
      <c r="M299" s="96"/>
      <c r="N299" s="96"/>
    </row>
    <row r="300" spans="2:14" s="69" customFormat="1" x14ac:dyDescent="0.25">
      <c r="B300" s="82"/>
      <c r="C300" s="82"/>
      <c r="D300" s="99"/>
      <c r="E300" s="82"/>
      <c r="F300" s="82"/>
      <c r="G300" s="82"/>
      <c r="H300" s="82"/>
      <c r="I300" s="82"/>
      <c r="J300" s="82"/>
      <c r="K300" s="82"/>
      <c r="L300" s="82"/>
      <c r="M300" s="96"/>
      <c r="N300" s="96"/>
    </row>
    <row r="301" spans="2:14" s="69" customFormat="1" x14ac:dyDescent="0.25">
      <c r="B301" s="82"/>
      <c r="C301" s="82"/>
      <c r="D301" s="99"/>
      <c r="E301" s="82"/>
      <c r="F301" s="82"/>
      <c r="G301" s="82"/>
      <c r="H301" s="82"/>
      <c r="I301" s="82"/>
      <c r="J301" s="82"/>
      <c r="K301" s="82"/>
      <c r="L301" s="82"/>
      <c r="M301" s="96"/>
      <c r="N301" s="96"/>
    </row>
    <row r="302" spans="2:14" s="69" customFormat="1" x14ac:dyDescent="0.25">
      <c r="B302" s="82"/>
      <c r="C302" s="82"/>
      <c r="D302" s="99"/>
      <c r="E302" s="82"/>
      <c r="F302" s="82"/>
      <c r="G302" s="82"/>
      <c r="H302" s="82"/>
      <c r="I302" s="82"/>
      <c r="J302" s="82"/>
      <c r="K302" s="82"/>
      <c r="L302" s="82"/>
      <c r="M302" s="96"/>
      <c r="N302" s="96"/>
    </row>
    <row r="303" spans="2:14" s="69" customFormat="1" x14ac:dyDescent="0.25">
      <c r="B303" s="82"/>
      <c r="C303" s="82"/>
      <c r="D303" s="99"/>
      <c r="E303" s="82"/>
      <c r="F303" s="82"/>
      <c r="G303" s="82"/>
      <c r="H303" s="82"/>
      <c r="I303" s="82"/>
      <c r="J303" s="82"/>
      <c r="K303" s="82"/>
      <c r="L303" s="82"/>
      <c r="M303" s="96"/>
      <c r="N303" s="96"/>
    </row>
    <row r="304" spans="2:14" s="69" customFormat="1" x14ac:dyDescent="0.25">
      <c r="B304" s="82"/>
      <c r="C304" s="82"/>
      <c r="D304" s="99"/>
      <c r="E304" s="82"/>
      <c r="F304" s="82"/>
      <c r="G304" s="82"/>
      <c r="H304" s="82"/>
      <c r="I304" s="82"/>
      <c r="J304" s="82"/>
      <c r="K304" s="82"/>
      <c r="L304" s="82"/>
      <c r="M304" s="96"/>
      <c r="N304" s="96"/>
    </row>
    <row r="305" spans="2:14" s="69" customFormat="1" x14ac:dyDescent="0.25">
      <c r="B305" s="82"/>
      <c r="C305" s="82"/>
      <c r="D305" s="99"/>
      <c r="E305" s="82"/>
      <c r="F305" s="82"/>
      <c r="G305" s="82"/>
      <c r="H305" s="82"/>
      <c r="I305" s="82"/>
      <c r="J305" s="82"/>
      <c r="K305" s="82"/>
      <c r="L305" s="82"/>
      <c r="M305" s="96"/>
      <c r="N305" s="96"/>
    </row>
    <row r="306" spans="2:14" s="69" customFormat="1" x14ac:dyDescent="0.25">
      <c r="B306" s="82"/>
      <c r="C306" s="82"/>
      <c r="D306" s="99"/>
      <c r="E306" s="82"/>
      <c r="F306" s="82"/>
      <c r="G306" s="82"/>
      <c r="H306" s="82"/>
      <c r="I306" s="82"/>
      <c r="J306" s="82"/>
      <c r="K306" s="82"/>
      <c r="L306" s="82"/>
      <c r="M306" s="96"/>
      <c r="N306" s="96"/>
    </row>
    <row r="307" spans="2:14" s="69" customFormat="1" x14ac:dyDescent="0.25">
      <c r="B307" s="82"/>
      <c r="C307" s="82"/>
      <c r="D307" s="99"/>
      <c r="E307" s="82"/>
      <c r="F307" s="82"/>
      <c r="G307" s="82"/>
      <c r="H307" s="82"/>
      <c r="I307" s="82"/>
      <c r="J307" s="82"/>
      <c r="K307" s="82"/>
      <c r="L307" s="82"/>
      <c r="M307" s="96"/>
      <c r="N307" s="96"/>
    </row>
    <row r="308" spans="2:14" s="69" customFormat="1" x14ac:dyDescent="0.25">
      <c r="B308" s="82"/>
      <c r="C308" s="82"/>
      <c r="D308" s="99"/>
      <c r="E308" s="82"/>
      <c r="F308" s="82"/>
      <c r="G308" s="82"/>
      <c r="H308" s="82"/>
      <c r="I308" s="82"/>
      <c r="J308" s="82"/>
      <c r="K308" s="82"/>
      <c r="L308" s="82"/>
      <c r="M308" s="96"/>
      <c r="N308" s="96"/>
    </row>
    <row r="309" spans="2:14" s="69" customFormat="1" x14ac:dyDescent="0.25">
      <c r="B309" s="82"/>
      <c r="C309" s="82"/>
      <c r="D309" s="99"/>
      <c r="E309" s="82"/>
      <c r="F309" s="82"/>
      <c r="G309" s="82"/>
      <c r="H309" s="82"/>
      <c r="I309" s="82"/>
      <c r="J309" s="82"/>
      <c r="K309" s="82"/>
      <c r="L309" s="82"/>
      <c r="M309" s="96"/>
      <c r="N309" s="96"/>
    </row>
    <row r="310" spans="2:14" s="69" customFormat="1" x14ac:dyDescent="0.25">
      <c r="B310" s="82"/>
      <c r="C310" s="82"/>
      <c r="D310" s="99"/>
      <c r="E310" s="82"/>
      <c r="F310" s="82"/>
      <c r="G310" s="82"/>
      <c r="H310" s="82"/>
      <c r="I310" s="82"/>
      <c r="J310" s="82"/>
      <c r="K310" s="82"/>
      <c r="L310" s="82"/>
      <c r="M310" s="96"/>
      <c r="N310" s="96"/>
    </row>
    <row r="311" spans="2:14" s="69" customFormat="1" x14ac:dyDescent="0.25">
      <c r="B311" s="82"/>
      <c r="C311" s="82"/>
      <c r="D311" s="99"/>
      <c r="E311" s="82"/>
      <c r="F311" s="82"/>
      <c r="G311" s="82"/>
      <c r="H311" s="82"/>
      <c r="I311" s="82"/>
      <c r="J311" s="82"/>
      <c r="K311" s="82"/>
      <c r="L311" s="82"/>
      <c r="M311" s="96"/>
      <c r="N311" s="96"/>
    </row>
    <row r="312" spans="2:14" s="69" customFormat="1" x14ac:dyDescent="0.25">
      <c r="B312" s="82"/>
      <c r="C312" s="82"/>
      <c r="D312" s="99"/>
      <c r="E312" s="82"/>
      <c r="F312" s="82"/>
      <c r="G312" s="82"/>
      <c r="H312" s="82"/>
      <c r="I312" s="82"/>
      <c r="J312" s="82"/>
      <c r="K312" s="82"/>
      <c r="L312" s="82"/>
      <c r="M312" s="96"/>
      <c r="N312" s="96"/>
    </row>
    <row r="313" spans="2:14" s="69" customFormat="1" x14ac:dyDescent="0.25">
      <c r="B313" s="82"/>
      <c r="C313" s="82"/>
      <c r="D313" s="99"/>
      <c r="E313" s="82"/>
      <c r="F313" s="82"/>
      <c r="G313" s="82"/>
      <c r="H313" s="82"/>
      <c r="I313" s="82"/>
      <c r="J313" s="82"/>
      <c r="K313" s="82"/>
      <c r="L313" s="82"/>
      <c r="M313" s="96"/>
      <c r="N313" s="96"/>
    </row>
    <row r="314" spans="2:14" s="69" customFormat="1" x14ac:dyDescent="0.25">
      <c r="B314" s="82"/>
      <c r="C314" s="82"/>
      <c r="D314" s="99"/>
      <c r="E314" s="82"/>
      <c r="F314" s="82"/>
      <c r="G314" s="82"/>
      <c r="H314" s="82"/>
      <c r="I314" s="82"/>
      <c r="J314" s="82"/>
      <c r="K314" s="82"/>
      <c r="L314" s="82"/>
      <c r="M314" s="96"/>
      <c r="N314" s="96"/>
    </row>
    <row r="315" spans="2:14" s="69" customFormat="1" x14ac:dyDescent="0.25">
      <c r="B315" s="82"/>
      <c r="C315" s="82"/>
      <c r="D315" s="99"/>
      <c r="E315" s="82"/>
      <c r="F315" s="82"/>
      <c r="G315" s="82"/>
      <c r="H315" s="82"/>
      <c r="I315" s="82"/>
      <c r="J315" s="82"/>
      <c r="K315" s="82"/>
      <c r="L315" s="82"/>
      <c r="M315" s="96"/>
      <c r="N315" s="96"/>
    </row>
    <row r="316" spans="2:14" s="69" customFormat="1" x14ac:dyDescent="0.25">
      <c r="B316" s="82"/>
      <c r="C316" s="82"/>
      <c r="D316" s="99"/>
      <c r="E316" s="82"/>
      <c r="F316" s="82"/>
      <c r="G316" s="82"/>
      <c r="H316" s="82"/>
      <c r="I316" s="82"/>
      <c r="J316" s="82"/>
      <c r="K316" s="82"/>
      <c r="L316" s="82"/>
      <c r="M316" s="96"/>
      <c r="N316" s="96"/>
    </row>
    <row r="317" spans="2:14" s="69" customFormat="1" x14ac:dyDescent="0.25">
      <c r="B317" s="82"/>
      <c r="C317" s="82"/>
      <c r="D317" s="99"/>
      <c r="E317" s="82"/>
      <c r="F317" s="82"/>
      <c r="G317" s="82"/>
      <c r="H317" s="82"/>
      <c r="I317" s="82"/>
      <c r="J317" s="82"/>
      <c r="K317" s="82"/>
      <c r="L317" s="82"/>
      <c r="M317" s="96"/>
      <c r="N317" s="96"/>
    </row>
    <row r="318" spans="2:14" s="69" customFormat="1" x14ac:dyDescent="0.25">
      <c r="B318" s="82"/>
      <c r="C318" s="82"/>
      <c r="D318" s="99"/>
      <c r="E318" s="82"/>
      <c r="F318" s="82"/>
      <c r="G318" s="82"/>
      <c r="H318" s="82"/>
      <c r="I318" s="82"/>
      <c r="J318" s="82"/>
      <c r="K318" s="82"/>
      <c r="L318" s="82"/>
      <c r="M318" s="96"/>
      <c r="N318" s="96"/>
    </row>
    <row r="319" spans="2:14" s="69" customFormat="1" x14ac:dyDescent="0.25">
      <c r="B319" s="82"/>
      <c r="C319" s="82"/>
      <c r="D319" s="99"/>
      <c r="E319" s="82"/>
      <c r="F319" s="82"/>
      <c r="G319" s="82"/>
      <c r="H319" s="82"/>
      <c r="I319" s="82"/>
      <c r="J319" s="82"/>
      <c r="K319" s="82"/>
      <c r="L319" s="82"/>
      <c r="M319" s="96"/>
      <c r="N319" s="96"/>
    </row>
    <row r="320" spans="2:14" s="69" customFormat="1" x14ac:dyDescent="0.25">
      <c r="B320" s="82"/>
      <c r="C320" s="82"/>
      <c r="D320" s="99"/>
      <c r="E320" s="82"/>
      <c r="F320" s="82"/>
      <c r="G320" s="82"/>
      <c r="H320" s="82"/>
      <c r="I320" s="82"/>
      <c r="J320" s="82"/>
      <c r="K320" s="82"/>
      <c r="L320" s="82"/>
      <c r="M320" s="96"/>
      <c r="N320" s="96"/>
    </row>
    <row r="321" spans="2:14" s="69" customFormat="1" x14ac:dyDescent="0.25">
      <c r="B321" s="82"/>
      <c r="C321" s="82"/>
      <c r="D321" s="99"/>
      <c r="E321" s="82"/>
      <c r="F321" s="82"/>
      <c r="G321" s="82"/>
      <c r="H321" s="82"/>
      <c r="I321" s="82"/>
      <c r="J321" s="82"/>
      <c r="K321" s="82"/>
      <c r="L321" s="82"/>
      <c r="M321" s="96"/>
      <c r="N321" s="96"/>
    </row>
    <row r="322" spans="2:14" s="69" customFormat="1" x14ac:dyDescent="0.25">
      <c r="B322" s="82"/>
      <c r="C322" s="82"/>
      <c r="D322" s="99"/>
      <c r="E322" s="82"/>
      <c r="F322" s="82"/>
      <c r="G322" s="82"/>
      <c r="H322" s="82"/>
      <c r="I322" s="82"/>
      <c r="J322" s="82"/>
      <c r="K322" s="82"/>
      <c r="L322" s="82"/>
      <c r="M322" s="96"/>
      <c r="N322" s="96"/>
    </row>
    <row r="323" spans="2:14" s="69" customFormat="1" x14ac:dyDescent="0.25">
      <c r="B323" s="82"/>
      <c r="C323" s="82"/>
      <c r="D323" s="99"/>
      <c r="E323" s="82"/>
      <c r="F323" s="82"/>
      <c r="G323" s="82"/>
      <c r="H323" s="82"/>
      <c r="I323" s="82"/>
      <c r="J323" s="82"/>
      <c r="K323" s="82"/>
      <c r="L323" s="82"/>
      <c r="M323" s="96"/>
      <c r="N323" s="96"/>
    </row>
    <row r="324" spans="2:14" s="69" customFormat="1" x14ac:dyDescent="0.25">
      <c r="B324" s="82"/>
      <c r="C324" s="82"/>
      <c r="D324" s="99"/>
      <c r="E324" s="82"/>
      <c r="F324" s="82"/>
      <c r="G324" s="82"/>
      <c r="H324" s="82"/>
      <c r="I324" s="82"/>
      <c r="J324" s="82"/>
      <c r="K324" s="82"/>
      <c r="L324" s="82"/>
      <c r="M324" s="96"/>
      <c r="N324" s="96"/>
    </row>
    <row r="325" spans="2:14" s="69" customFormat="1" x14ac:dyDescent="0.25">
      <c r="B325" s="82"/>
      <c r="C325" s="82"/>
      <c r="D325" s="99"/>
      <c r="E325" s="82"/>
      <c r="F325" s="82"/>
      <c r="G325" s="82"/>
      <c r="H325" s="82"/>
      <c r="I325" s="82"/>
      <c r="J325" s="82"/>
      <c r="K325" s="82"/>
      <c r="L325" s="82"/>
      <c r="M325" s="96"/>
      <c r="N325" s="96"/>
    </row>
    <row r="326" spans="2:14" s="69" customFormat="1" x14ac:dyDescent="0.25">
      <c r="B326" s="82"/>
      <c r="C326" s="82"/>
      <c r="D326" s="99"/>
      <c r="E326" s="82"/>
      <c r="F326" s="82"/>
      <c r="G326" s="82"/>
      <c r="H326" s="82"/>
      <c r="I326" s="82"/>
      <c r="J326" s="82"/>
      <c r="K326" s="82"/>
      <c r="L326" s="82"/>
      <c r="M326" s="96"/>
      <c r="N326" s="96"/>
    </row>
    <row r="327" spans="2:14" s="69" customFormat="1" x14ac:dyDescent="0.25">
      <c r="B327" s="82"/>
      <c r="C327" s="82"/>
      <c r="D327" s="99"/>
      <c r="E327" s="82"/>
      <c r="F327" s="82"/>
      <c r="G327" s="82"/>
      <c r="H327" s="82"/>
      <c r="I327" s="82"/>
      <c r="J327" s="82"/>
      <c r="K327" s="82"/>
      <c r="L327" s="82"/>
      <c r="M327" s="96"/>
      <c r="N327" s="96"/>
    </row>
    <row r="328" spans="2:14" s="69" customFormat="1" x14ac:dyDescent="0.25">
      <c r="B328" s="82"/>
      <c r="C328" s="82"/>
      <c r="D328" s="99"/>
      <c r="E328" s="82"/>
      <c r="F328" s="82"/>
      <c r="G328" s="82"/>
      <c r="H328" s="82"/>
      <c r="I328" s="82"/>
      <c r="J328" s="82"/>
      <c r="K328" s="82"/>
      <c r="L328" s="82"/>
      <c r="M328" s="96"/>
      <c r="N328" s="96"/>
    </row>
    <row r="329" spans="2:14" s="69" customFormat="1" x14ac:dyDescent="0.25">
      <c r="B329" s="82"/>
      <c r="C329" s="82"/>
      <c r="D329" s="99"/>
      <c r="E329" s="82"/>
      <c r="F329" s="82"/>
      <c r="G329" s="82"/>
      <c r="H329" s="82"/>
      <c r="I329" s="82"/>
      <c r="J329" s="82"/>
      <c r="K329" s="82"/>
      <c r="L329" s="82"/>
      <c r="M329" s="96"/>
      <c r="N329" s="96"/>
    </row>
    <row r="330" spans="2:14" s="69" customFormat="1" x14ac:dyDescent="0.25">
      <c r="B330" s="82"/>
      <c r="C330" s="82"/>
      <c r="D330" s="99"/>
      <c r="E330" s="82"/>
      <c r="F330" s="82"/>
      <c r="G330" s="82"/>
      <c r="H330" s="82"/>
      <c r="I330" s="82"/>
      <c r="J330" s="82"/>
      <c r="K330" s="82"/>
      <c r="L330" s="82"/>
      <c r="M330" s="96"/>
      <c r="N330" s="96"/>
    </row>
    <row r="331" spans="2:14" s="69" customFormat="1" x14ac:dyDescent="0.25">
      <c r="B331" s="82"/>
      <c r="C331" s="82"/>
      <c r="D331" s="99"/>
      <c r="E331" s="82"/>
      <c r="F331" s="82"/>
      <c r="G331" s="82"/>
      <c r="H331" s="82"/>
      <c r="I331" s="82"/>
      <c r="J331" s="82"/>
      <c r="K331" s="82"/>
      <c r="L331" s="82"/>
      <c r="M331" s="96"/>
      <c r="N331" s="96"/>
    </row>
    <row r="332" spans="2:14" s="69" customFormat="1" x14ac:dyDescent="0.25">
      <c r="B332" s="82"/>
      <c r="C332" s="82"/>
      <c r="D332" s="99"/>
      <c r="E332" s="82"/>
      <c r="F332" s="82"/>
      <c r="G332" s="82"/>
      <c r="H332" s="82"/>
      <c r="I332" s="82"/>
      <c r="J332" s="82"/>
      <c r="K332" s="82"/>
      <c r="L332" s="82"/>
      <c r="M332" s="96"/>
      <c r="N332" s="96"/>
    </row>
    <row r="333" spans="2:14" s="69" customFormat="1" x14ac:dyDescent="0.25">
      <c r="B333" s="82"/>
      <c r="C333" s="82"/>
      <c r="D333" s="99"/>
      <c r="E333" s="82"/>
      <c r="F333" s="82"/>
      <c r="G333" s="82"/>
      <c r="H333" s="82"/>
      <c r="I333" s="82"/>
      <c r="J333" s="82"/>
      <c r="K333" s="82"/>
      <c r="L333" s="82"/>
      <c r="M333" s="96"/>
      <c r="N333" s="96"/>
    </row>
    <row r="334" spans="2:14" s="69" customFormat="1" x14ac:dyDescent="0.25">
      <c r="B334" s="82"/>
      <c r="C334" s="82"/>
      <c r="D334" s="99"/>
      <c r="E334" s="82"/>
      <c r="F334" s="82"/>
      <c r="G334" s="82"/>
      <c r="H334" s="82"/>
      <c r="I334" s="82"/>
      <c r="J334" s="82"/>
      <c r="K334" s="82"/>
      <c r="L334" s="82"/>
      <c r="M334" s="96"/>
      <c r="N334" s="96"/>
    </row>
    <row r="335" spans="2:14" s="69" customFormat="1" x14ac:dyDescent="0.25">
      <c r="B335" s="82"/>
      <c r="C335" s="82"/>
      <c r="D335" s="99"/>
      <c r="E335" s="82"/>
      <c r="F335" s="82"/>
      <c r="G335" s="82"/>
      <c r="H335" s="82"/>
      <c r="I335" s="82"/>
      <c r="J335" s="82"/>
      <c r="K335" s="82"/>
      <c r="L335" s="82"/>
      <c r="M335" s="96"/>
      <c r="N335" s="96"/>
    </row>
    <row r="336" spans="2:14" s="69" customFormat="1" x14ac:dyDescent="0.25">
      <c r="B336" s="82"/>
      <c r="C336" s="82"/>
      <c r="D336" s="99"/>
      <c r="E336" s="82"/>
      <c r="F336" s="82"/>
      <c r="G336" s="82"/>
      <c r="H336" s="82"/>
      <c r="I336" s="82"/>
      <c r="J336" s="82"/>
      <c r="K336" s="82"/>
      <c r="L336" s="82"/>
      <c r="M336" s="96"/>
      <c r="N336" s="96"/>
    </row>
    <row r="337" spans="2:14" s="69" customFormat="1" x14ac:dyDescent="0.25">
      <c r="B337" s="82"/>
      <c r="C337" s="82"/>
      <c r="D337" s="99"/>
      <c r="E337" s="82"/>
      <c r="F337" s="82"/>
      <c r="G337" s="82"/>
      <c r="H337" s="82"/>
      <c r="I337" s="82"/>
      <c r="J337" s="82"/>
      <c r="K337" s="82"/>
      <c r="L337" s="82"/>
      <c r="M337" s="96"/>
      <c r="N337" s="96"/>
    </row>
    <row r="338" spans="2:14" s="69" customFormat="1" x14ac:dyDescent="0.25">
      <c r="B338" s="82"/>
      <c r="C338" s="82"/>
      <c r="D338" s="99"/>
      <c r="E338" s="82"/>
      <c r="F338" s="82"/>
      <c r="G338" s="82"/>
      <c r="H338" s="82"/>
      <c r="I338" s="82"/>
      <c r="J338" s="82"/>
      <c r="K338" s="82"/>
      <c r="L338" s="82"/>
      <c r="M338" s="96"/>
      <c r="N338" s="96"/>
    </row>
    <row r="339" spans="2:14" s="69" customFormat="1" x14ac:dyDescent="0.25">
      <c r="B339" s="82"/>
      <c r="C339" s="82"/>
      <c r="D339" s="99"/>
      <c r="E339" s="82"/>
      <c r="F339" s="82"/>
      <c r="G339" s="82"/>
      <c r="H339" s="82"/>
      <c r="I339" s="82"/>
      <c r="J339" s="82"/>
      <c r="K339" s="82"/>
      <c r="L339" s="82"/>
      <c r="M339" s="96"/>
      <c r="N339" s="96"/>
    </row>
    <row r="340" spans="2:14" s="69" customFormat="1" x14ac:dyDescent="0.25">
      <c r="B340" s="82"/>
      <c r="C340" s="82"/>
      <c r="D340" s="99"/>
      <c r="E340" s="82"/>
      <c r="F340" s="82"/>
      <c r="G340" s="82"/>
      <c r="H340" s="82"/>
      <c r="I340" s="82"/>
      <c r="J340" s="82"/>
      <c r="K340" s="82"/>
      <c r="L340" s="82"/>
      <c r="M340" s="96"/>
      <c r="N340" s="96"/>
    </row>
    <row r="341" spans="2:14" s="69" customFormat="1" x14ac:dyDescent="0.25">
      <c r="B341" s="82"/>
      <c r="C341" s="82"/>
      <c r="D341" s="99"/>
      <c r="E341" s="82"/>
      <c r="F341" s="82"/>
      <c r="G341" s="82"/>
      <c r="H341" s="82"/>
      <c r="I341" s="82"/>
      <c r="J341" s="82"/>
      <c r="K341" s="82"/>
      <c r="L341" s="82"/>
      <c r="M341" s="96"/>
      <c r="N341" s="96"/>
    </row>
    <row r="342" spans="2:14" s="69" customFormat="1" x14ac:dyDescent="0.25">
      <c r="B342" s="82"/>
      <c r="C342" s="82"/>
      <c r="D342" s="99"/>
      <c r="E342" s="82"/>
      <c r="F342" s="82"/>
      <c r="G342" s="82"/>
      <c r="H342" s="82"/>
      <c r="I342" s="82"/>
      <c r="J342" s="82"/>
      <c r="K342" s="82"/>
      <c r="L342" s="82"/>
      <c r="M342" s="96"/>
      <c r="N342" s="96"/>
    </row>
    <row r="343" spans="2:14" s="69" customFormat="1" x14ac:dyDescent="0.25">
      <c r="B343" s="82"/>
      <c r="C343" s="82"/>
      <c r="D343" s="99"/>
      <c r="E343" s="82"/>
      <c r="F343" s="82"/>
      <c r="G343" s="82"/>
      <c r="H343" s="82"/>
      <c r="I343" s="82"/>
      <c r="J343" s="82"/>
      <c r="K343" s="82"/>
      <c r="L343" s="82"/>
      <c r="M343" s="96"/>
      <c r="N343" s="96"/>
    </row>
    <row r="344" spans="2:14" s="69" customFormat="1" x14ac:dyDescent="0.25">
      <c r="B344" s="82"/>
      <c r="C344" s="82"/>
      <c r="D344" s="99"/>
      <c r="E344" s="82"/>
      <c r="F344" s="82"/>
      <c r="G344" s="82"/>
      <c r="H344" s="82"/>
      <c r="I344" s="82"/>
      <c r="J344" s="82"/>
      <c r="K344" s="82"/>
      <c r="L344" s="82"/>
      <c r="M344" s="96"/>
      <c r="N344" s="96"/>
    </row>
    <row r="345" spans="2:14" s="69" customFormat="1" x14ac:dyDescent="0.25">
      <c r="B345" s="82"/>
      <c r="C345" s="82"/>
      <c r="D345" s="99"/>
      <c r="E345" s="82"/>
      <c r="F345" s="82"/>
      <c r="G345" s="82"/>
      <c r="H345" s="82"/>
      <c r="I345" s="82"/>
      <c r="J345" s="82"/>
      <c r="K345" s="82"/>
      <c r="L345" s="82"/>
      <c r="M345" s="96"/>
      <c r="N345" s="96"/>
    </row>
    <row r="346" spans="2:14" s="69" customFormat="1" x14ac:dyDescent="0.25">
      <c r="B346" s="82"/>
      <c r="C346" s="82"/>
      <c r="D346" s="99"/>
      <c r="E346" s="82"/>
      <c r="F346" s="82"/>
      <c r="G346" s="82"/>
      <c r="H346" s="82"/>
      <c r="I346" s="82"/>
      <c r="J346" s="82"/>
      <c r="K346" s="82"/>
      <c r="L346" s="82"/>
      <c r="M346" s="96"/>
      <c r="N346" s="96"/>
    </row>
    <row r="347" spans="2:14" s="69" customFormat="1" x14ac:dyDescent="0.25">
      <c r="B347" s="82"/>
      <c r="C347" s="82"/>
      <c r="D347" s="99"/>
      <c r="E347" s="82"/>
      <c r="F347" s="82"/>
      <c r="G347" s="82"/>
      <c r="H347" s="82"/>
      <c r="I347" s="82"/>
      <c r="J347" s="82"/>
      <c r="K347" s="82"/>
      <c r="L347" s="82"/>
      <c r="M347" s="96"/>
      <c r="N347" s="96"/>
    </row>
    <row r="348" spans="2:14" s="69" customFormat="1" x14ac:dyDescent="0.25">
      <c r="B348" s="82"/>
      <c r="C348" s="82"/>
      <c r="D348" s="99"/>
      <c r="E348" s="82"/>
      <c r="F348" s="82"/>
      <c r="G348" s="82"/>
      <c r="H348" s="82"/>
      <c r="I348" s="82"/>
      <c r="J348" s="82"/>
      <c r="K348" s="82"/>
      <c r="L348" s="82"/>
      <c r="M348" s="96"/>
      <c r="N348" s="96"/>
    </row>
    <row r="349" spans="2:14" s="69" customFormat="1" x14ac:dyDescent="0.25">
      <c r="B349" s="82"/>
      <c r="C349" s="82"/>
      <c r="D349" s="99"/>
      <c r="E349" s="82"/>
      <c r="F349" s="82"/>
      <c r="G349" s="82"/>
      <c r="H349" s="82"/>
      <c r="I349" s="82"/>
      <c r="J349" s="82"/>
      <c r="K349" s="82"/>
      <c r="L349" s="82"/>
      <c r="M349" s="96"/>
      <c r="N349" s="96"/>
    </row>
    <row r="350" spans="2:14" s="69" customFormat="1" x14ac:dyDescent="0.25">
      <c r="B350" s="82"/>
      <c r="C350" s="82"/>
      <c r="D350" s="99"/>
      <c r="E350" s="82"/>
      <c r="F350" s="82"/>
      <c r="G350" s="82"/>
      <c r="H350" s="82"/>
      <c r="I350" s="82"/>
      <c r="J350" s="82"/>
      <c r="K350" s="82"/>
      <c r="L350" s="82"/>
      <c r="M350" s="96"/>
      <c r="N350" s="96"/>
    </row>
    <row r="351" spans="2:14" s="69" customFormat="1" x14ac:dyDescent="0.25">
      <c r="B351" s="82"/>
      <c r="C351" s="82"/>
      <c r="D351" s="99"/>
      <c r="E351" s="82"/>
      <c r="F351" s="82"/>
      <c r="G351" s="82"/>
      <c r="H351" s="82"/>
      <c r="I351" s="82"/>
      <c r="J351" s="82"/>
      <c r="K351" s="82"/>
      <c r="L351" s="82"/>
      <c r="M351" s="96"/>
      <c r="N351" s="96"/>
    </row>
    <row r="352" spans="2:14" s="69" customFormat="1" x14ac:dyDescent="0.25">
      <c r="B352" s="82"/>
      <c r="C352" s="82"/>
      <c r="D352" s="99"/>
      <c r="E352" s="82"/>
      <c r="F352" s="82"/>
      <c r="G352" s="82"/>
      <c r="H352" s="82"/>
      <c r="I352" s="82"/>
      <c r="J352" s="82"/>
      <c r="K352" s="82"/>
      <c r="L352" s="82"/>
      <c r="M352" s="96"/>
      <c r="N352" s="96"/>
    </row>
    <row r="353" spans="2:14" s="69" customFormat="1" x14ac:dyDescent="0.25">
      <c r="B353" s="82"/>
      <c r="C353" s="82"/>
      <c r="D353" s="99"/>
      <c r="E353" s="82"/>
      <c r="F353" s="82"/>
      <c r="G353" s="82"/>
      <c r="H353" s="82"/>
      <c r="I353" s="82"/>
      <c r="J353" s="82"/>
      <c r="K353" s="82"/>
      <c r="L353" s="82"/>
      <c r="M353" s="96"/>
      <c r="N353" s="96"/>
    </row>
    <row r="354" spans="2:14" s="69" customFormat="1" x14ac:dyDescent="0.25">
      <c r="B354" s="82"/>
      <c r="C354" s="82"/>
      <c r="D354" s="99"/>
      <c r="E354" s="82"/>
      <c r="F354" s="82"/>
      <c r="G354" s="82"/>
      <c r="H354" s="82"/>
      <c r="I354" s="82"/>
      <c r="J354" s="82"/>
      <c r="K354" s="82"/>
      <c r="L354" s="82"/>
      <c r="M354" s="96"/>
      <c r="N354" s="96"/>
    </row>
    <row r="355" spans="2:14" s="69" customFormat="1" x14ac:dyDescent="0.25">
      <c r="B355" s="82"/>
      <c r="C355" s="82"/>
      <c r="D355" s="99"/>
      <c r="E355" s="82"/>
      <c r="F355" s="82"/>
      <c r="G355" s="82"/>
      <c r="H355" s="82"/>
      <c r="I355" s="82"/>
      <c r="J355" s="82"/>
      <c r="K355" s="82"/>
      <c r="L355" s="82"/>
      <c r="M355" s="96"/>
      <c r="N355" s="96"/>
    </row>
    <row r="356" spans="2:14" s="69" customFormat="1" x14ac:dyDescent="0.25">
      <c r="B356" s="82"/>
      <c r="C356" s="82"/>
      <c r="D356" s="99"/>
      <c r="E356" s="82"/>
      <c r="F356" s="82"/>
      <c r="G356" s="82"/>
      <c r="H356" s="82"/>
      <c r="I356" s="82"/>
      <c r="J356" s="82"/>
      <c r="K356" s="82"/>
      <c r="L356" s="82"/>
      <c r="M356" s="96"/>
      <c r="N356" s="96"/>
    </row>
    <row r="357" spans="2:14" s="69" customFormat="1" x14ac:dyDescent="0.25">
      <c r="B357" s="82"/>
      <c r="C357" s="82"/>
      <c r="D357" s="99"/>
      <c r="E357" s="82"/>
      <c r="F357" s="82"/>
      <c r="G357" s="82"/>
      <c r="H357" s="82"/>
      <c r="I357" s="82"/>
      <c r="J357" s="82"/>
      <c r="K357" s="82"/>
      <c r="L357" s="82"/>
      <c r="M357" s="96"/>
      <c r="N357" s="96"/>
    </row>
    <row r="358" spans="2:14" s="69" customFormat="1" x14ac:dyDescent="0.25">
      <c r="B358" s="82"/>
      <c r="C358" s="82"/>
      <c r="D358" s="99"/>
      <c r="E358" s="82"/>
      <c r="F358" s="82"/>
      <c r="G358" s="82"/>
      <c r="H358" s="82"/>
      <c r="I358" s="82"/>
      <c r="J358" s="82"/>
      <c r="K358" s="82"/>
      <c r="L358" s="82"/>
      <c r="M358" s="96"/>
      <c r="N358" s="96"/>
    </row>
    <row r="359" spans="2:14" s="69" customFormat="1" x14ac:dyDescent="0.25">
      <c r="B359" s="82"/>
      <c r="C359" s="82"/>
      <c r="D359" s="99"/>
      <c r="E359" s="82"/>
      <c r="F359" s="82"/>
      <c r="G359" s="82"/>
      <c r="H359" s="82"/>
      <c r="I359" s="82"/>
      <c r="J359" s="82"/>
      <c r="K359" s="82"/>
      <c r="L359" s="82"/>
      <c r="M359" s="96"/>
      <c r="N359" s="96"/>
    </row>
    <row r="360" spans="2:14" s="69" customFormat="1" x14ac:dyDescent="0.25">
      <c r="B360" s="82"/>
      <c r="C360" s="82"/>
      <c r="D360" s="99"/>
      <c r="E360" s="82"/>
      <c r="F360" s="82"/>
      <c r="G360" s="82"/>
      <c r="H360" s="82"/>
      <c r="I360" s="82"/>
      <c r="J360" s="82"/>
      <c r="K360" s="82"/>
      <c r="L360" s="82"/>
      <c r="M360" s="96"/>
      <c r="N360" s="96"/>
    </row>
    <row r="361" spans="2:14" s="69" customFormat="1" x14ac:dyDescent="0.25">
      <c r="B361" s="82"/>
      <c r="C361" s="82"/>
      <c r="D361" s="99"/>
      <c r="E361" s="82"/>
      <c r="F361" s="82"/>
      <c r="G361" s="82"/>
      <c r="H361" s="82"/>
      <c r="I361" s="82"/>
      <c r="J361" s="82"/>
      <c r="K361" s="82"/>
      <c r="L361" s="82"/>
      <c r="M361" s="96"/>
      <c r="N361" s="96"/>
    </row>
    <row r="362" spans="2:14" s="69" customFormat="1" x14ac:dyDescent="0.25">
      <c r="B362" s="82"/>
      <c r="C362" s="82"/>
      <c r="D362" s="99"/>
      <c r="E362" s="82"/>
      <c r="F362" s="82"/>
      <c r="G362" s="82"/>
      <c r="H362" s="82"/>
      <c r="I362" s="82"/>
      <c r="J362" s="82"/>
      <c r="K362" s="82"/>
      <c r="L362" s="82"/>
      <c r="M362" s="96"/>
      <c r="N362" s="96"/>
    </row>
    <row r="363" spans="2:14" s="69" customFormat="1" x14ac:dyDescent="0.25">
      <c r="B363" s="82"/>
      <c r="C363" s="82"/>
      <c r="D363" s="99"/>
      <c r="E363" s="82"/>
      <c r="F363" s="82"/>
      <c r="G363" s="82"/>
      <c r="H363" s="82"/>
      <c r="I363" s="82"/>
      <c r="J363" s="82"/>
      <c r="K363" s="82"/>
      <c r="L363" s="82"/>
      <c r="M363" s="96"/>
      <c r="N363" s="96"/>
    </row>
    <row r="364" spans="2:14" s="69" customFormat="1" x14ac:dyDescent="0.25">
      <c r="B364" s="82"/>
      <c r="C364" s="82"/>
      <c r="D364" s="99"/>
      <c r="E364" s="82"/>
      <c r="F364" s="82"/>
      <c r="G364" s="82"/>
      <c r="H364" s="82"/>
      <c r="I364" s="82"/>
      <c r="J364" s="82"/>
      <c r="K364" s="82"/>
      <c r="L364" s="82"/>
      <c r="M364" s="96"/>
      <c r="N364" s="96"/>
    </row>
    <row r="365" spans="2:14" s="69" customFormat="1" x14ac:dyDescent="0.25">
      <c r="B365" s="82"/>
      <c r="C365" s="82"/>
      <c r="D365" s="99"/>
      <c r="E365" s="82"/>
      <c r="F365" s="82"/>
      <c r="G365" s="82"/>
      <c r="H365" s="82"/>
      <c r="I365" s="82"/>
      <c r="J365" s="82"/>
      <c r="K365" s="82"/>
      <c r="L365" s="82"/>
      <c r="M365" s="96"/>
      <c r="N365" s="96"/>
    </row>
    <row r="366" spans="2:14" s="69" customFormat="1" x14ac:dyDescent="0.25">
      <c r="B366" s="82"/>
      <c r="C366" s="82"/>
      <c r="D366" s="99"/>
      <c r="E366" s="82"/>
      <c r="F366" s="82"/>
      <c r="G366" s="82"/>
      <c r="H366" s="82"/>
      <c r="I366" s="82"/>
      <c r="J366" s="82"/>
      <c r="K366" s="82"/>
      <c r="L366" s="82"/>
      <c r="M366" s="96"/>
      <c r="N366" s="96"/>
    </row>
    <row r="367" spans="2:14" s="69" customFormat="1" x14ac:dyDescent="0.25">
      <c r="B367" s="82"/>
      <c r="C367" s="82"/>
      <c r="D367" s="99"/>
      <c r="E367" s="82"/>
      <c r="F367" s="82"/>
      <c r="G367" s="82"/>
      <c r="H367" s="82"/>
      <c r="I367" s="82"/>
      <c r="J367" s="82"/>
      <c r="K367" s="82"/>
      <c r="L367" s="82"/>
      <c r="M367" s="96"/>
      <c r="N367" s="96"/>
    </row>
    <row r="368" spans="2:14" s="69" customFormat="1" x14ac:dyDescent="0.25">
      <c r="B368" s="82"/>
      <c r="C368" s="82"/>
      <c r="D368" s="99"/>
      <c r="E368" s="82"/>
      <c r="F368" s="82"/>
      <c r="G368" s="82"/>
      <c r="H368" s="82"/>
      <c r="I368" s="82"/>
      <c r="J368" s="82"/>
      <c r="K368" s="82"/>
      <c r="L368" s="82"/>
      <c r="M368" s="96"/>
      <c r="N368" s="96"/>
    </row>
    <row r="369" spans="2:14" s="69" customFormat="1" x14ac:dyDescent="0.25">
      <c r="B369" s="82"/>
      <c r="C369" s="82"/>
      <c r="D369" s="99"/>
      <c r="E369" s="82"/>
      <c r="F369" s="82"/>
      <c r="G369" s="82"/>
      <c r="H369" s="82"/>
      <c r="I369" s="82"/>
      <c r="J369" s="82"/>
      <c r="K369" s="82"/>
      <c r="L369" s="82"/>
      <c r="M369" s="96"/>
      <c r="N369" s="96"/>
    </row>
    <row r="370" spans="2:14" s="69" customFormat="1" x14ac:dyDescent="0.25">
      <c r="B370" s="82"/>
      <c r="C370" s="82"/>
      <c r="D370" s="99"/>
      <c r="E370" s="82"/>
      <c r="F370" s="82"/>
      <c r="G370" s="82"/>
      <c r="H370" s="82"/>
      <c r="I370" s="82"/>
      <c r="J370" s="82"/>
      <c r="K370" s="82"/>
      <c r="L370" s="82"/>
      <c r="M370" s="96"/>
      <c r="N370" s="96"/>
    </row>
    <row r="371" spans="2:14" s="69" customFormat="1" x14ac:dyDescent="0.25">
      <c r="B371" s="82"/>
      <c r="C371" s="82"/>
      <c r="D371" s="99"/>
      <c r="E371" s="82"/>
      <c r="F371" s="82"/>
      <c r="G371" s="82"/>
      <c r="H371" s="82"/>
      <c r="I371" s="82"/>
      <c r="J371" s="82"/>
      <c r="K371" s="82"/>
      <c r="L371" s="82"/>
      <c r="M371" s="96"/>
      <c r="N371" s="96"/>
    </row>
    <row r="372" spans="2:14" s="69" customFormat="1" x14ac:dyDescent="0.25">
      <c r="B372" s="82"/>
      <c r="C372" s="82"/>
      <c r="D372" s="99"/>
      <c r="E372" s="82"/>
      <c r="F372" s="82"/>
      <c r="G372" s="82"/>
      <c r="H372" s="82"/>
      <c r="I372" s="82"/>
      <c r="J372" s="82"/>
      <c r="K372" s="82"/>
      <c r="L372" s="82"/>
      <c r="M372" s="96"/>
      <c r="N372" s="96"/>
    </row>
    <row r="373" spans="2:14" s="69" customFormat="1" x14ac:dyDescent="0.25">
      <c r="B373" s="82"/>
      <c r="C373" s="82"/>
      <c r="D373" s="99"/>
      <c r="E373" s="82"/>
      <c r="F373" s="82"/>
      <c r="G373" s="82"/>
      <c r="H373" s="82"/>
      <c r="I373" s="82"/>
      <c r="J373" s="82"/>
      <c r="K373" s="82"/>
      <c r="L373" s="82"/>
      <c r="M373" s="96"/>
      <c r="N373" s="96"/>
    </row>
    <row r="374" spans="2:14" s="69" customFormat="1" x14ac:dyDescent="0.25">
      <c r="B374" s="82"/>
      <c r="C374" s="82"/>
      <c r="D374" s="99"/>
      <c r="E374" s="82"/>
      <c r="F374" s="82"/>
      <c r="G374" s="82"/>
      <c r="H374" s="82"/>
      <c r="I374" s="82"/>
      <c r="J374" s="82"/>
      <c r="K374" s="82"/>
      <c r="L374" s="82"/>
      <c r="M374" s="96"/>
      <c r="N374" s="96"/>
    </row>
    <row r="375" spans="2:14" s="69" customFormat="1" x14ac:dyDescent="0.25">
      <c r="B375" s="82"/>
      <c r="C375" s="82"/>
      <c r="D375" s="99"/>
      <c r="E375" s="82"/>
      <c r="F375" s="82"/>
      <c r="G375" s="82"/>
      <c r="H375" s="82"/>
      <c r="I375" s="82"/>
      <c r="J375" s="82"/>
      <c r="K375" s="82"/>
      <c r="L375" s="82"/>
      <c r="M375" s="96"/>
      <c r="N375" s="96"/>
    </row>
    <row r="376" spans="2:14" s="69" customFormat="1" x14ac:dyDescent="0.25">
      <c r="B376" s="82"/>
      <c r="C376" s="82"/>
      <c r="D376" s="99"/>
      <c r="E376" s="82"/>
      <c r="F376" s="82"/>
      <c r="G376" s="82"/>
      <c r="H376" s="82"/>
      <c r="I376" s="82"/>
      <c r="J376" s="82"/>
      <c r="K376" s="82"/>
      <c r="L376" s="82"/>
      <c r="M376" s="96"/>
      <c r="N376" s="96"/>
    </row>
    <row r="377" spans="2:14" s="69" customFormat="1" x14ac:dyDescent="0.25">
      <c r="B377" s="82"/>
      <c r="C377" s="82"/>
      <c r="D377" s="99"/>
      <c r="E377" s="82"/>
      <c r="F377" s="82"/>
      <c r="G377" s="82"/>
      <c r="H377" s="82"/>
      <c r="I377" s="82"/>
      <c r="J377" s="82"/>
      <c r="K377" s="82"/>
      <c r="L377" s="82"/>
      <c r="M377" s="96"/>
      <c r="N377" s="96"/>
    </row>
    <row r="378" spans="2:14" s="69" customFormat="1" x14ac:dyDescent="0.25">
      <c r="B378" s="82"/>
      <c r="C378" s="82"/>
      <c r="D378" s="99"/>
      <c r="E378" s="82"/>
      <c r="F378" s="82"/>
      <c r="G378" s="82"/>
      <c r="H378" s="82"/>
      <c r="I378" s="82"/>
      <c r="J378" s="82"/>
      <c r="K378" s="82"/>
      <c r="L378" s="82"/>
      <c r="M378" s="96"/>
      <c r="N378" s="96"/>
    </row>
    <row r="379" spans="2:14" s="69" customFormat="1" x14ac:dyDescent="0.25">
      <c r="B379" s="82"/>
      <c r="C379" s="82"/>
      <c r="D379" s="99"/>
      <c r="E379" s="82"/>
      <c r="F379" s="82"/>
      <c r="G379" s="82"/>
      <c r="H379" s="82"/>
      <c r="I379" s="82"/>
      <c r="J379" s="82"/>
      <c r="K379" s="82"/>
      <c r="L379" s="82"/>
      <c r="M379" s="96"/>
      <c r="N379" s="96"/>
    </row>
    <row r="380" spans="2:14" s="69" customFormat="1" x14ac:dyDescent="0.25">
      <c r="B380" s="82"/>
      <c r="C380" s="82"/>
      <c r="D380" s="99"/>
      <c r="E380" s="82"/>
      <c r="F380" s="82"/>
      <c r="G380" s="82"/>
      <c r="H380" s="82"/>
      <c r="I380" s="82"/>
      <c r="J380" s="82"/>
      <c r="K380" s="82"/>
      <c r="L380" s="82"/>
      <c r="M380" s="96"/>
      <c r="N380" s="96"/>
    </row>
    <row r="381" spans="2:14" s="69" customFormat="1" x14ac:dyDescent="0.25">
      <c r="B381" s="82"/>
      <c r="C381" s="82"/>
      <c r="D381" s="99"/>
      <c r="E381" s="82"/>
      <c r="F381" s="82"/>
      <c r="G381" s="82"/>
      <c r="H381" s="82"/>
      <c r="I381" s="82"/>
      <c r="J381" s="82"/>
      <c r="K381" s="82"/>
      <c r="L381" s="82"/>
      <c r="M381" s="96"/>
      <c r="N381" s="96"/>
    </row>
    <row r="382" spans="2:14" s="69" customFormat="1" x14ac:dyDescent="0.25">
      <c r="B382" s="82"/>
      <c r="C382" s="82"/>
      <c r="D382" s="99"/>
      <c r="E382" s="82"/>
      <c r="F382" s="82"/>
      <c r="G382" s="82"/>
      <c r="H382" s="82"/>
      <c r="I382" s="82"/>
      <c r="J382" s="82"/>
      <c r="K382" s="82"/>
      <c r="L382" s="82"/>
      <c r="M382" s="96"/>
      <c r="N382" s="96"/>
    </row>
    <row r="383" spans="2:14" s="69" customFormat="1" x14ac:dyDescent="0.25">
      <c r="B383" s="82"/>
      <c r="C383" s="82"/>
      <c r="D383" s="99"/>
      <c r="E383" s="82"/>
      <c r="F383" s="82"/>
      <c r="G383" s="82"/>
      <c r="H383" s="82"/>
      <c r="I383" s="82"/>
      <c r="J383" s="82"/>
      <c r="K383" s="82"/>
      <c r="L383" s="82"/>
      <c r="M383" s="96"/>
      <c r="N383" s="96"/>
    </row>
    <row r="384" spans="2:14" s="69" customFormat="1" x14ac:dyDescent="0.25">
      <c r="B384" s="82"/>
      <c r="C384" s="82"/>
      <c r="D384" s="99"/>
      <c r="E384" s="82"/>
      <c r="F384" s="82"/>
      <c r="G384" s="82"/>
      <c r="H384" s="82"/>
      <c r="I384" s="82"/>
      <c r="J384" s="82"/>
      <c r="K384" s="82"/>
      <c r="L384" s="82"/>
      <c r="M384" s="96"/>
      <c r="N384" s="96"/>
    </row>
    <row r="385" spans="2:14" s="69" customFormat="1" x14ac:dyDescent="0.25">
      <c r="B385" s="82"/>
      <c r="C385" s="82"/>
      <c r="D385" s="99"/>
      <c r="E385" s="82"/>
      <c r="F385" s="82"/>
      <c r="G385" s="82"/>
      <c r="H385" s="82"/>
      <c r="I385" s="82"/>
      <c r="J385" s="82"/>
      <c r="K385" s="82"/>
      <c r="L385" s="82"/>
      <c r="M385" s="96"/>
      <c r="N385" s="96"/>
    </row>
    <row r="386" spans="2:14" s="69" customFormat="1" x14ac:dyDescent="0.25">
      <c r="B386" s="82"/>
      <c r="C386" s="82"/>
      <c r="D386" s="99"/>
      <c r="E386" s="82"/>
      <c r="F386" s="82"/>
      <c r="G386" s="82"/>
      <c r="H386" s="82"/>
      <c r="I386" s="82"/>
      <c r="J386" s="82"/>
      <c r="K386" s="82"/>
      <c r="L386" s="82"/>
      <c r="M386" s="96"/>
      <c r="N386" s="96"/>
    </row>
    <row r="387" spans="2:14" s="69" customFormat="1" x14ac:dyDescent="0.25">
      <c r="B387" s="82"/>
      <c r="C387" s="82"/>
      <c r="D387" s="99"/>
      <c r="E387" s="82"/>
      <c r="F387" s="82"/>
      <c r="G387" s="82"/>
      <c r="H387" s="82"/>
      <c r="I387" s="82"/>
      <c r="J387" s="82"/>
      <c r="K387" s="82"/>
      <c r="L387" s="82"/>
      <c r="M387" s="96"/>
      <c r="N387" s="96"/>
    </row>
    <row r="388" spans="2:14" s="69" customFormat="1" x14ac:dyDescent="0.25">
      <c r="B388" s="82"/>
      <c r="C388" s="82"/>
      <c r="D388" s="99"/>
      <c r="E388" s="82"/>
      <c r="F388" s="82"/>
      <c r="G388" s="82"/>
      <c r="H388" s="82"/>
      <c r="I388" s="82"/>
      <c r="J388" s="82"/>
      <c r="K388" s="82"/>
      <c r="L388" s="82"/>
      <c r="M388" s="96"/>
      <c r="N388" s="96"/>
    </row>
    <row r="389" spans="2:14" s="69" customFormat="1" x14ac:dyDescent="0.25">
      <c r="B389" s="82"/>
      <c r="C389" s="82"/>
      <c r="D389" s="99"/>
      <c r="E389" s="82"/>
      <c r="F389" s="82"/>
      <c r="G389" s="82"/>
      <c r="H389" s="82"/>
      <c r="I389" s="82"/>
      <c r="J389" s="82"/>
      <c r="K389" s="82"/>
      <c r="L389" s="82"/>
      <c r="M389" s="96"/>
      <c r="N389" s="96"/>
    </row>
    <row r="390" spans="2:14" s="69" customFormat="1" x14ac:dyDescent="0.25">
      <c r="B390" s="82"/>
      <c r="C390" s="82"/>
      <c r="D390" s="99"/>
      <c r="E390" s="82"/>
      <c r="F390" s="82"/>
      <c r="G390" s="82"/>
      <c r="H390" s="82"/>
      <c r="I390" s="82"/>
      <c r="J390" s="82"/>
      <c r="K390" s="82"/>
      <c r="L390" s="82"/>
      <c r="M390" s="96"/>
      <c r="N390" s="96"/>
    </row>
    <row r="391" spans="2:14" s="69" customFormat="1" x14ac:dyDescent="0.25">
      <c r="B391" s="82"/>
      <c r="C391" s="82"/>
      <c r="D391" s="99"/>
      <c r="E391" s="82"/>
      <c r="F391" s="82"/>
      <c r="G391" s="82"/>
      <c r="H391" s="82"/>
      <c r="I391" s="82"/>
      <c r="J391" s="82"/>
      <c r="K391" s="82"/>
      <c r="L391" s="82"/>
      <c r="M391" s="96"/>
      <c r="N391" s="96"/>
    </row>
    <row r="392" spans="2:14" s="69" customFormat="1" x14ac:dyDescent="0.25">
      <c r="B392" s="82"/>
      <c r="C392" s="82"/>
      <c r="D392" s="99"/>
      <c r="E392" s="82"/>
      <c r="F392" s="82"/>
      <c r="G392" s="82"/>
      <c r="H392" s="82"/>
      <c r="I392" s="82"/>
      <c r="J392" s="82"/>
      <c r="K392" s="82"/>
      <c r="L392" s="82"/>
      <c r="M392" s="96"/>
      <c r="N392" s="96"/>
    </row>
    <row r="393" spans="2:14" s="69" customFormat="1" x14ac:dyDescent="0.25">
      <c r="B393" s="82"/>
      <c r="C393" s="82"/>
      <c r="D393" s="99"/>
      <c r="E393" s="82"/>
      <c r="F393" s="82"/>
      <c r="G393" s="82"/>
      <c r="H393" s="82"/>
      <c r="I393" s="82"/>
      <c r="J393" s="82"/>
      <c r="K393" s="82"/>
      <c r="L393" s="82"/>
      <c r="M393" s="96"/>
      <c r="N393" s="96"/>
    </row>
    <row r="394" spans="2:14" s="69" customFormat="1" x14ac:dyDescent="0.25">
      <c r="B394" s="82"/>
      <c r="C394" s="82"/>
      <c r="D394" s="99"/>
      <c r="E394" s="82"/>
      <c r="F394" s="82"/>
      <c r="G394" s="82"/>
      <c r="H394" s="82"/>
      <c r="I394" s="82"/>
      <c r="J394" s="82"/>
      <c r="K394" s="82"/>
      <c r="L394" s="82"/>
      <c r="M394" s="96"/>
      <c r="N394" s="96"/>
    </row>
    <row r="395" spans="2:14" s="69" customFormat="1" x14ac:dyDescent="0.25">
      <c r="B395" s="82"/>
      <c r="C395" s="82"/>
      <c r="D395" s="99"/>
      <c r="E395" s="82"/>
      <c r="F395" s="82"/>
      <c r="G395" s="82"/>
      <c r="H395" s="82"/>
      <c r="I395" s="82"/>
      <c r="J395" s="82"/>
      <c r="K395" s="82"/>
      <c r="L395" s="82"/>
      <c r="M395" s="96"/>
      <c r="N395" s="96"/>
    </row>
    <row r="396" spans="2:14" s="69" customFormat="1" x14ac:dyDescent="0.25">
      <c r="B396" s="82"/>
      <c r="C396" s="82"/>
      <c r="D396" s="99"/>
      <c r="E396" s="82"/>
      <c r="F396" s="82"/>
      <c r="G396" s="82"/>
      <c r="H396" s="82"/>
      <c r="I396" s="82"/>
      <c r="J396" s="82"/>
      <c r="K396" s="82"/>
      <c r="L396" s="82"/>
      <c r="M396" s="96"/>
      <c r="N396" s="96"/>
    </row>
    <row r="397" spans="2:14" s="69" customFormat="1" x14ac:dyDescent="0.25">
      <c r="B397" s="82"/>
      <c r="C397" s="82"/>
      <c r="D397" s="99"/>
      <c r="E397" s="82"/>
      <c r="F397" s="82"/>
      <c r="G397" s="82"/>
      <c r="H397" s="82"/>
      <c r="I397" s="82"/>
      <c r="J397" s="82"/>
      <c r="K397" s="82"/>
      <c r="L397" s="82"/>
      <c r="M397" s="96"/>
      <c r="N397" s="96"/>
    </row>
    <row r="398" spans="2:14" s="69" customFormat="1" x14ac:dyDescent="0.25">
      <c r="B398" s="82"/>
      <c r="C398" s="82"/>
      <c r="D398" s="99"/>
      <c r="E398" s="82"/>
      <c r="F398" s="82"/>
      <c r="G398" s="82"/>
      <c r="H398" s="82"/>
      <c r="I398" s="82"/>
      <c r="J398" s="82"/>
      <c r="K398" s="82"/>
      <c r="L398" s="82"/>
      <c r="M398" s="96"/>
      <c r="N398" s="96"/>
    </row>
    <row r="399" spans="2:14" s="69" customFormat="1" x14ac:dyDescent="0.25">
      <c r="B399" s="82"/>
      <c r="C399" s="82"/>
      <c r="D399" s="99"/>
      <c r="E399" s="82"/>
      <c r="F399" s="82"/>
      <c r="G399" s="82"/>
      <c r="H399" s="82"/>
      <c r="I399" s="82"/>
      <c r="J399" s="82"/>
      <c r="K399" s="82"/>
      <c r="L399" s="82"/>
      <c r="M399" s="96"/>
      <c r="N399" s="96"/>
    </row>
    <row r="400" spans="2:14" s="69" customFormat="1" x14ac:dyDescent="0.25">
      <c r="B400" s="82"/>
      <c r="C400" s="82"/>
      <c r="D400" s="99"/>
      <c r="E400" s="82"/>
      <c r="F400" s="82"/>
      <c r="G400" s="82"/>
      <c r="H400" s="82"/>
      <c r="I400" s="82"/>
      <c r="J400" s="82"/>
      <c r="K400" s="82"/>
      <c r="L400" s="82"/>
      <c r="M400" s="96"/>
      <c r="N400" s="96"/>
    </row>
    <row r="401" spans="2:14" s="69" customFormat="1" x14ac:dyDescent="0.25">
      <c r="B401" s="82"/>
      <c r="C401" s="82"/>
      <c r="D401" s="99"/>
      <c r="E401" s="82"/>
      <c r="F401" s="82"/>
      <c r="G401" s="82"/>
      <c r="H401" s="82"/>
      <c r="I401" s="82"/>
      <c r="J401" s="82"/>
      <c r="K401" s="82"/>
      <c r="L401" s="82"/>
      <c r="M401" s="96"/>
      <c r="N401" s="96"/>
    </row>
    <row r="402" spans="2:14" s="69" customFormat="1" x14ac:dyDescent="0.25">
      <c r="B402" s="82"/>
      <c r="C402" s="82"/>
      <c r="D402" s="99"/>
      <c r="E402" s="82"/>
      <c r="F402" s="82"/>
      <c r="G402" s="82"/>
      <c r="H402" s="82"/>
      <c r="I402" s="82"/>
      <c r="J402" s="82"/>
      <c r="K402" s="82"/>
      <c r="L402" s="82"/>
      <c r="M402" s="96"/>
      <c r="N402" s="96"/>
    </row>
    <row r="403" spans="2:14" s="69" customFormat="1" x14ac:dyDescent="0.25">
      <c r="B403" s="82"/>
      <c r="C403" s="82"/>
      <c r="D403" s="99"/>
      <c r="E403" s="82"/>
      <c r="F403" s="82"/>
      <c r="G403" s="82"/>
      <c r="H403" s="82"/>
      <c r="I403" s="82"/>
      <c r="J403" s="82"/>
      <c r="K403" s="82"/>
      <c r="L403" s="82"/>
      <c r="M403" s="96"/>
      <c r="N403" s="96"/>
    </row>
    <row r="404" spans="2:14" s="69" customFormat="1" x14ac:dyDescent="0.25">
      <c r="B404" s="82"/>
      <c r="C404" s="82"/>
      <c r="D404" s="99"/>
      <c r="E404" s="82"/>
      <c r="F404" s="82"/>
      <c r="G404" s="82"/>
      <c r="H404" s="82"/>
      <c r="I404" s="82"/>
      <c r="J404" s="82"/>
      <c r="K404" s="82"/>
      <c r="L404" s="82"/>
      <c r="M404" s="96"/>
      <c r="N404" s="96"/>
    </row>
    <row r="405" spans="2:14" s="69" customFormat="1" x14ac:dyDescent="0.25">
      <c r="B405" s="82"/>
      <c r="C405" s="82"/>
      <c r="D405" s="99"/>
      <c r="E405" s="82"/>
      <c r="F405" s="82"/>
      <c r="G405" s="82"/>
      <c r="H405" s="82"/>
      <c r="I405" s="82"/>
      <c r="J405" s="82"/>
      <c r="K405" s="82"/>
      <c r="L405" s="82"/>
      <c r="M405" s="96"/>
      <c r="N405" s="96"/>
    </row>
    <row r="406" spans="2:14" s="69" customFormat="1" x14ac:dyDescent="0.25">
      <c r="B406" s="82"/>
      <c r="C406" s="82"/>
      <c r="D406" s="99"/>
      <c r="E406" s="82"/>
      <c r="F406" s="82"/>
      <c r="G406" s="82"/>
      <c r="H406" s="82"/>
      <c r="I406" s="82"/>
      <c r="J406" s="82"/>
      <c r="K406" s="82"/>
      <c r="L406" s="82"/>
      <c r="M406" s="96"/>
      <c r="N406" s="96"/>
    </row>
    <row r="407" spans="2:14" s="69" customFormat="1" x14ac:dyDescent="0.25">
      <c r="B407" s="82"/>
      <c r="C407" s="82"/>
      <c r="D407" s="99"/>
      <c r="E407" s="82"/>
      <c r="F407" s="82"/>
      <c r="G407" s="82"/>
      <c r="H407" s="82"/>
      <c r="I407" s="82"/>
      <c r="J407" s="82"/>
      <c r="K407" s="82"/>
      <c r="L407" s="82"/>
      <c r="M407" s="96"/>
      <c r="N407" s="96"/>
    </row>
    <row r="408" spans="2:14" s="69" customFormat="1" x14ac:dyDescent="0.25">
      <c r="B408" s="82"/>
      <c r="C408" s="82"/>
      <c r="D408" s="99"/>
      <c r="E408" s="82"/>
      <c r="F408" s="82"/>
      <c r="G408" s="82"/>
      <c r="H408" s="82"/>
      <c r="I408" s="82"/>
      <c r="J408" s="82"/>
      <c r="K408" s="82"/>
      <c r="L408" s="82"/>
      <c r="M408" s="96"/>
      <c r="N408" s="96"/>
    </row>
    <row r="409" spans="2:14" s="69" customFormat="1" x14ac:dyDescent="0.25">
      <c r="B409" s="82"/>
      <c r="C409" s="82"/>
      <c r="D409" s="99"/>
      <c r="E409" s="82"/>
      <c r="F409" s="82"/>
      <c r="G409" s="82"/>
      <c r="H409" s="82"/>
      <c r="I409" s="82"/>
      <c r="J409" s="82"/>
      <c r="K409" s="82"/>
      <c r="L409" s="82"/>
      <c r="M409" s="96"/>
      <c r="N409" s="96"/>
    </row>
    <row r="410" spans="2:14" s="69" customFormat="1" x14ac:dyDescent="0.25">
      <c r="B410" s="82"/>
      <c r="C410" s="82"/>
      <c r="D410" s="99"/>
      <c r="E410" s="82"/>
      <c r="F410" s="82"/>
      <c r="G410" s="82"/>
      <c r="H410" s="82"/>
      <c r="I410" s="82"/>
      <c r="J410" s="82"/>
      <c r="K410" s="82"/>
      <c r="L410" s="82"/>
      <c r="M410" s="96"/>
      <c r="N410" s="96"/>
    </row>
    <row r="411" spans="2:14" s="69" customFormat="1" x14ac:dyDescent="0.25">
      <c r="B411" s="82"/>
      <c r="C411" s="82"/>
      <c r="D411" s="99"/>
      <c r="E411" s="82"/>
      <c r="F411" s="82"/>
      <c r="G411" s="82"/>
      <c r="H411" s="82"/>
      <c r="I411" s="82"/>
      <c r="J411" s="82"/>
      <c r="K411" s="82"/>
      <c r="L411" s="82"/>
      <c r="M411" s="96"/>
      <c r="N411" s="96"/>
    </row>
    <row r="412" spans="2:14" s="69" customFormat="1" x14ac:dyDescent="0.25">
      <c r="B412" s="82"/>
      <c r="C412" s="82"/>
      <c r="D412" s="99"/>
      <c r="E412" s="82"/>
      <c r="F412" s="82"/>
      <c r="G412" s="82"/>
      <c r="H412" s="82"/>
      <c r="I412" s="82"/>
      <c r="J412" s="82"/>
      <c r="K412" s="82"/>
      <c r="L412" s="82"/>
      <c r="M412" s="96"/>
      <c r="N412" s="96"/>
    </row>
    <row r="413" spans="2:14" s="69" customFormat="1" x14ac:dyDescent="0.25">
      <c r="B413" s="82"/>
      <c r="C413" s="82"/>
      <c r="D413" s="99"/>
      <c r="E413" s="82"/>
      <c r="F413" s="82"/>
      <c r="G413" s="82"/>
      <c r="H413" s="82"/>
      <c r="I413" s="82"/>
      <c r="J413" s="82"/>
      <c r="K413" s="82"/>
      <c r="L413" s="82"/>
      <c r="M413" s="96"/>
      <c r="N413" s="96"/>
    </row>
    <row r="414" spans="2:14" s="69" customFormat="1" x14ac:dyDescent="0.25">
      <c r="B414" s="82"/>
      <c r="C414" s="82"/>
      <c r="D414" s="99"/>
      <c r="E414" s="82"/>
      <c r="F414" s="82"/>
      <c r="G414" s="82"/>
      <c r="H414" s="82"/>
      <c r="I414" s="82"/>
      <c r="J414" s="82"/>
      <c r="K414" s="82"/>
      <c r="L414" s="82"/>
      <c r="M414" s="96"/>
      <c r="N414" s="96"/>
    </row>
    <row r="415" spans="2:14" s="69" customFormat="1" x14ac:dyDescent="0.25">
      <c r="B415" s="82"/>
      <c r="C415" s="82"/>
      <c r="D415" s="99"/>
      <c r="E415" s="82"/>
      <c r="F415" s="82"/>
      <c r="G415" s="82"/>
      <c r="H415" s="82"/>
      <c r="I415" s="82"/>
      <c r="J415" s="82"/>
      <c r="K415" s="82"/>
      <c r="L415" s="82"/>
      <c r="M415" s="96"/>
      <c r="N415" s="96"/>
    </row>
    <row r="416" spans="2:14" s="69" customFormat="1" x14ac:dyDescent="0.25">
      <c r="B416" s="82"/>
      <c r="C416" s="82"/>
      <c r="D416" s="99"/>
      <c r="E416" s="82"/>
      <c r="F416" s="82"/>
      <c r="G416" s="82"/>
      <c r="H416" s="82"/>
      <c r="I416" s="82"/>
      <c r="J416" s="82"/>
      <c r="K416" s="82"/>
      <c r="L416" s="82"/>
      <c r="M416" s="96"/>
      <c r="N416" s="96"/>
    </row>
    <row r="417" spans="2:14" s="69" customFormat="1" x14ac:dyDescent="0.25">
      <c r="B417" s="82"/>
      <c r="C417" s="82"/>
      <c r="D417" s="99"/>
      <c r="E417" s="82"/>
      <c r="F417" s="82"/>
      <c r="G417" s="82"/>
      <c r="H417" s="82"/>
      <c r="I417" s="82"/>
      <c r="J417" s="82"/>
      <c r="K417" s="82"/>
      <c r="L417" s="82"/>
      <c r="M417" s="96"/>
      <c r="N417" s="96"/>
    </row>
    <row r="418" spans="2:14" s="69" customFormat="1" x14ac:dyDescent="0.25">
      <c r="B418" s="82"/>
      <c r="C418" s="82"/>
      <c r="D418" s="99"/>
      <c r="E418" s="82"/>
      <c r="F418" s="82"/>
      <c r="G418" s="82"/>
      <c r="H418" s="82"/>
      <c r="I418" s="82"/>
      <c r="J418" s="82"/>
      <c r="K418" s="82"/>
      <c r="L418" s="82"/>
      <c r="M418" s="96"/>
      <c r="N418" s="96"/>
    </row>
    <row r="419" spans="2:14" s="69" customFormat="1" x14ac:dyDescent="0.25">
      <c r="B419" s="82"/>
      <c r="C419" s="82"/>
      <c r="D419" s="99"/>
      <c r="E419" s="82"/>
      <c r="F419" s="82"/>
      <c r="G419" s="82"/>
      <c r="H419" s="82"/>
      <c r="I419" s="82"/>
      <c r="J419" s="82"/>
      <c r="K419" s="82"/>
      <c r="L419" s="82"/>
      <c r="M419" s="96"/>
      <c r="N419" s="96"/>
    </row>
    <row r="420" spans="2:14" s="69" customFormat="1" x14ac:dyDescent="0.25">
      <c r="B420" s="82"/>
      <c r="C420" s="82"/>
      <c r="D420" s="99"/>
      <c r="E420" s="82"/>
      <c r="F420" s="82"/>
      <c r="G420" s="82"/>
      <c r="H420" s="82"/>
      <c r="I420" s="82"/>
      <c r="J420" s="82"/>
      <c r="K420" s="82"/>
      <c r="L420" s="82"/>
      <c r="M420" s="96"/>
      <c r="N420" s="96"/>
    </row>
    <row r="421" spans="2:14" s="69" customFormat="1" x14ac:dyDescent="0.25">
      <c r="B421" s="82"/>
      <c r="C421" s="82"/>
      <c r="D421" s="99"/>
      <c r="E421" s="82"/>
      <c r="F421" s="82"/>
      <c r="G421" s="82"/>
      <c r="H421" s="82"/>
      <c r="I421" s="82"/>
      <c r="J421" s="82"/>
      <c r="K421" s="82"/>
      <c r="L421" s="82"/>
      <c r="M421" s="96"/>
      <c r="N421" s="96"/>
    </row>
    <row r="422" spans="2:14" s="69" customFormat="1" x14ac:dyDescent="0.25">
      <c r="B422" s="82"/>
      <c r="C422" s="82"/>
      <c r="D422" s="99"/>
      <c r="E422" s="82"/>
      <c r="F422" s="82"/>
      <c r="G422" s="82"/>
      <c r="H422" s="82"/>
      <c r="I422" s="82"/>
      <c r="J422" s="82"/>
      <c r="K422" s="82"/>
      <c r="L422" s="82"/>
      <c r="M422" s="96"/>
      <c r="N422" s="96"/>
    </row>
    <row r="423" spans="2:14" s="69" customFormat="1" x14ac:dyDescent="0.25">
      <c r="B423" s="82"/>
      <c r="C423" s="82"/>
      <c r="D423" s="99"/>
      <c r="E423" s="82"/>
      <c r="F423" s="82"/>
      <c r="G423" s="82"/>
      <c r="H423" s="82"/>
      <c r="I423" s="82"/>
      <c r="J423" s="82"/>
      <c r="K423" s="82"/>
      <c r="L423" s="82"/>
      <c r="M423" s="96"/>
      <c r="N423" s="96"/>
    </row>
    <row r="424" spans="2:14" s="69" customFormat="1" x14ac:dyDescent="0.25">
      <c r="B424" s="82"/>
      <c r="C424" s="82"/>
      <c r="D424" s="99"/>
      <c r="E424" s="82"/>
      <c r="F424" s="82"/>
      <c r="G424" s="82"/>
      <c r="H424" s="82"/>
      <c r="I424" s="82"/>
      <c r="J424" s="82"/>
      <c r="K424" s="82"/>
      <c r="L424" s="82"/>
      <c r="M424" s="96"/>
      <c r="N424" s="96"/>
    </row>
    <row r="425" spans="2:14" s="69" customFormat="1" x14ac:dyDescent="0.25">
      <c r="B425" s="82"/>
      <c r="C425" s="82"/>
      <c r="D425" s="99"/>
      <c r="E425" s="82"/>
      <c r="F425" s="82"/>
      <c r="G425" s="82"/>
      <c r="H425" s="82"/>
      <c r="I425" s="82"/>
      <c r="J425" s="82"/>
      <c r="K425" s="82"/>
      <c r="L425" s="82"/>
      <c r="M425" s="96"/>
      <c r="N425" s="96"/>
    </row>
    <row r="426" spans="2:14" s="69" customFormat="1" x14ac:dyDescent="0.25">
      <c r="B426" s="82"/>
      <c r="C426" s="82"/>
      <c r="D426" s="99"/>
      <c r="E426" s="82"/>
      <c r="F426" s="82"/>
      <c r="G426" s="82"/>
      <c r="H426" s="82"/>
      <c r="I426" s="82"/>
      <c r="J426" s="82"/>
      <c r="K426" s="82"/>
      <c r="L426" s="82"/>
      <c r="M426" s="96"/>
      <c r="N426" s="96"/>
    </row>
    <row r="427" spans="2:14" s="69" customFormat="1" x14ac:dyDescent="0.25">
      <c r="B427" s="82"/>
      <c r="C427" s="82"/>
      <c r="D427" s="99"/>
      <c r="E427" s="82"/>
      <c r="F427" s="82"/>
      <c r="G427" s="82"/>
      <c r="H427" s="82"/>
      <c r="I427" s="82"/>
      <c r="J427" s="82"/>
      <c r="K427" s="82"/>
      <c r="L427" s="82"/>
      <c r="M427" s="96"/>
      <c r="N427" s="96"/>
    </row>
    <row r="428" spans="2:14" s="69" customFormat="1" x14ac:dyDescent="0.25">
      <c r="B428" s="82"/>
      <c r="C428" s="82"/>
      <c r="D428" s="99"/>
      <c r="E428" s="82"/>
      <c r="F428" s="82"/>
      <c r="G428" s="82"/>
      <c r="H428" s="82"/>
      <c r="I428" s="82"/>
      <c r="J428" s="82"/>
      <c r="K428" s="82"/>
      <c r="L428" s="82"/>
      <c r="M428" s="96"/>
      <c r="N428" s="96"/>
    </row>
    <row r="429" spans="2:14" s="69" customFormat="1" x14ac:dyDescent="0.25">
      <c r="B429" s="82"/>
      <c r="C429" s="82"/>
      <c r="D429" s="99"/>
      <c r="E429" s="82"/>
      <c r="F429" s="82"/>
      <c r="G429" s="82"/>
      <c r="H429" s="82"/>
      <c r="I429" s="82"/>
      <c r="J429" s="82"/>
      <c r="K429" s="82"/>
      <c r="L429" s="82"/>
      <c r="M429" s="96"/>
      <c r="N429" s="96"/>
    </row>
    <row r="430" spans="2:14" s="69" customFormat="1" x14ac:dyDescent="0.25">
      <c r="B430" s="82"/>
      <c r="C430" s="82"/>
      <c r="D430" s="99"/>
      <c r="E430" s="82"/>
      <c r="F430" s="82"/>
      <c r="G430" s="82"/>
      <c r="H430" s="82"/>
      <c r="I430" s="82"/>
      <c r="J430" s="82"/>
      <c r="K430" s="82"/>
      <c r="L430" s="82"/>
      <c r="M430" s="96"/>
      <c r="N430" s="96"/>
    </row>
    <row r="431" spans="2:14" s="69" customFormat="1" x14ac:dyDescent="0.25">
      <c r="B431" s="82"/>
      <c r="C431" s="82"/>
      <c r="D431" s="99"/>
      <c r="E431" s="82"/>
      <c r="F431" s="82"/>
      <c r="G431" s="82"/>
      <c r="H431" s="82"/>
      <c r="I431" s="82"/>
      <c r="J431" s="82"/>
      <c r="K431" s="82"/>
      <c r="L431" s="82"/>
      <c r="M431" s="96"/>
      <c r="N431" s="96"/>
    </row>
    <row r="432" spans="2:14" s="69" customFormat="1" x14ac:dyDescent="0.25">
      <c r="B432" s="82"/>
      <c r="C432" s="82"/>
      <c r="D432" s="99"/>
      <c r="E432" s="82"/>
      <c r="F432" s="82"/>
      <c r="G432" s="82"/>
      <c r="H432" s="82"/>
      <c r="I432" s="82"/>
      <c r="J432" s="82"/>
      <c r="K432" s="82"/>
      <c r="L432" s="82"/>
      <c r="M432" s="96"/>
      <c r="N432" s="96"/>
    </row>
    <row r="433" spans="2:14" s="69" customFormat="1" x14ac:dyDescent="0.25">
      <c r="B433" s="82"/>
      <c r="C433" s="82"/>
      <c r="D433" s="99"/>
      <c r="E433" s="82"/>
      <c r="F433" s="82"/>
      <c r="G433" s="82"/>
      <c r="H433" s="82"/>
      <c r="I433" s="82"/>
      <c r="J433" s="82"/>
      <c r="K433" s="82"/>
      <c r="L433" s="82"/>
      <c r="M433" s="96"/>
      <c r="N433" s="96"/>
    </row>
    <row r="434" spans="2:14" s="69" customFormat="1" x14ac:dyDescent="0.25">
      <c r="B434" s="82"/>
      <c r="C434" s="82"/>
      <c r="D434" s="99"/>
      <c r="E434" s="82"/>
      <c r="F434" s="82"/>
      <c r="G434" s="82"/>
      <c r="H434" s="82"/>
      <c r="I434" s="82"/>
      <c r="J434" s="82"/>
      <c r="K434" s="82"/>
      <c r="L434" s="82"/>
      <c r="M434" s="96"/>
      <c r="N434" s="96"/>
    </row>
    <row r="435" spans="2:14" s="69" customFormat="1" x14ac:dyDescent="0.25">
      <c r="B435" s="82"/>
      <c r="C435" s="82"/>
      <c r="D435" s="99"/>
      <c r="E435" s="82"/>
      <c r="F435" s="82"/>
      <c r="G435" s="82"/>
      <c r="H435" s="82"/>
      <c r="I435" s="82"/>
      <c r="J435" s="82"/>
      <c r="K435" s="82"/>
      <c r="L435" s="82"/>
      <c r="M435" s="96"/>
      <c r="N435" s="96"/>
    </row>
    <row r="436" spans="2:14" s="69" customFormat="1" x14ac:dyDescent="0.25">
      <c r="B436" s="82"/>
      <c r="C436" s="82"/>
      <c r="D436" s="99"/>
      <c r="E436" s="82"/>
      <c r="F436" s="82"/>
      <c r="G436" s="82"/>
      <c r="H436" s="82"/>
      <c r="I436" s="82"/>
      <c r="J436" s="82"/>
      <c r="K436" s="82"/>
      <c r="L436" s="82"/>
      <c r="M436" s="96"/>
      <c r="N436" s="96"/>
    </row>
    <row r="437" spans="2:14" s="69" customFormat="1" x14ac:dyDescent="0.25">
      <c r="B437" s="82"/>
      <c r="C437" s="82"/>
      <c r="D437" s="99"/>
      <c r="E437" s="82"/>
      <c r="F437" s="82"/>
      <c r="G437" s="82"/>
      <c r="H437" s="82"/>
      <c r="I437" s="82"/>
      <c r="J437" s="82"/>
      <c r="K437" s="82"/>
      <c r="L437" s="82"/>
      <c r="M437" s="96"/>
      <c r="N437" s="96"/>
    </row>
    <row r="438" spans="2:14" s="69" customFormat="1" x14ac:dyDescent="0.25">
      <c r="B438" s="82"/>
      <c r="C438" s="82"/>
      <c r="D438" s="99"/>
      <c r="E438" s="82"/>
      <c r="F438" s="82"/>
      <c r="G438" s="82"/>
      <c r="H438" s="82"/>
      <c r="I438" s="82"/>
      <c r="J438" s="82"/>
      <c r="K438" s="82"/>
      <c r="L438" s="82"/>
      <c r="M438" s="96"/>
      <c r="N438" s="96"/>
    </row>
    <row r="439" spans="2:14" s="69" customFormat="1" x14ac:dyDescent="0.25">
      <c r="B439" s="82"/>
      <c r="C439" s="82"/>
      <c r="D439" s="99"/>
      <c r="E439" s="82"/>
      <c r="F439" s="82"/>
      <c r="G439" s="82"/>
      <c r="H439" s="82"/>
      <c r="I439" s="82"/>
      <c r="J439" s="82"/>
      <c r="K439" s="82"/>
      <c r="L439" s="82"/>
      <c r="M439" s="96"/>
      <c r="N439" s="96"/>
    </row>
    <row r="440" spans="2:14" s="69" customFormat="1" x14ac:dyDescent="0.25">
      <c r="B440" s="82"/>
      <c r="C440" s="82"/>
      <c r="D440" s="99"/>
      <c r="E440" s="82"/>
      <c r="F440" s="82"/>
      <c r="G440" s="82"/>
      <c r="H440" s="82"/>
      <c r="I440" s="82"/>
      <c r="J440" s="82"/>
      <c r="K440" s="82"/>
      <c r="L440" s="82"/>
      <c r="M440" s="96"/>
      <c r="N440" s="96"/>
    </row>
    <row r="441" spans="2:14" s="69" customFormat="1" x14ac:dyDescent="0.25">
      <c r="B441" s="82"/>
      <c r="C441" s="82"/>
      <c r="D441" s="99"/>
      <c r="E441" s="82"/>
      <c r="F441" s="82"/>
      <c r="G441" s="82"/>
      <c r="H441" s="82"/>
      <c r="I441" s="82"/>
      <c r="J441" s="82"/>
      <c r="K441" s="82"/>
      <c r="L441" s="82"/>
      <c r="M441" s="96"/>
      <c r="N441" s="96"/>
    </row>
    <row r="442" spans="2:14" s="69" customFormat="1" x14ac:dyDescent="0.25">
      <c r="B442" s="82"/>
      <c r="C442" s="82"/>
      <c r="D442" s="99"/>
      <c r="E442" s="82"/>
      <c r="F442" s="82"/>
      <c r="G442" s="82"/>
      <c r="H442" s="82"/>
      <c r="I442" s="82"/>
      <c r="J442" s="82"/>
      <c r="K442" s="82"/>
      <c r="L442" s="82"/>
      <c r="M442" s="96"/>
      <c r="N442" s="96"/>
    </row>
    <row r="443" spans="2:14" s="69" customFormat="1" x14ac:dyDescent="0.25">
      <c r="B443" s="82"/>
      <c r="C443" s="82"/>
      <c r="D443" s="99"/>
      <c r="E443" s="82"/>
      <c r="F443" s="82"/>
      <c r="G443" s="82"/>
      <c r="H443" s="82"/>
      <c r="I443" s="82"/>
      <c r="J443" s="82"/>
      <c r="K443" s="82"/>
      <c r="L443" s="82"/>
      <c r="M443" s="96"/>
      <c r="N443" s="96"/>
    </row>
    <row r="444" spans="2:14" s="69" customFormat="1" x14ac:dyDescent="0.25">
      <c r="B444" s="82"/>
      <c r="C444" s="82"/>
      <c r="D444" s="99"/>
      <c r="E444" s="82"/>
      <c r="F444" s="82"/>
      <c r="G444" s="82"/>
      <c r="H444" s="82"/>
      <c r="I444" s="82"/>
      <c r="J444" s="82"/>
      <c r="K444" s="82"/>
      <c r="L444" s="82"/>
      <c r="M444" s="96"/>
      <c r="N444" s="96"/>
    </row>
    <row r="445" spans="2:14" s="69" customFormat="1" x14ac:dyDescent="0.25">
      <c r="B445" s="82"/>
      <c r="C445" s="82"/>
      <c r="D445" s="99"/>
      <c r="E445" s="82"/>
      <c r="F445" s="82"/>
      <c r="G445" s="82"/>
      <c r="H445" s="82"/>
      <c r="I445" s="82"/>
      <c r="J445" s="82"/>
      <c r="K445" s="82"/>
      <c r="L445" s="82"/>
      <c r="M445" s="96"/>
      <c r="N445" s="96"/>
    </row>
    <row r="446" spans="2:14" s="69" customFormat="1" x14ac:dyDescent="0.25">
      <c r="B446" s="82"/>
      <c r="C446" s="82"/>
      <c r="D446" s="99"/>
      <c r="E446" s="82"/>
      <c r="F446" s="82"/>
      <c r="G446" s="82"/>
      <c r="H446" s="82"/>
      <c r="I446" s="82"/>
      <c r="J446" s="82"/>
      <c r="K446" s="82"/>
      <c r="L446" s="82"/>
      <c r="M446" s="96"/>
      <c r="N446" s="96"/>
    </row>
    <row r="447" spans="2:14" s="69" customFormat="1" x14ac:dyDescent="0.25">
      <c r="B447" s="82"/>
      <c r="C447" s="82"/>
      <c r="D447" s="99"/>
      <c r="E447" s="82"/>
      <c r="F447" s="82"/>
      <c r="G447" s="82"/>
      <c r="H447" s="82"/>
      <c r="I447" s="82"/>
      <c r="J447" s="82"/>
      <c r="K447" s="82"/>
      <c r="L447" s="82"/>
      <c r="M447" s="96"/>
      <c r="N447" s="96"/>
    </row>
    <row r="448" spans="2:14" s="69" customFormat="1" x14ac:dyDescent="0.25">
      <c r="B448" s="82"/>
      <c r="C448" s="82"/>
      <c r="D448" s="99"/>
      <c r="E448" s="82"/>
      <c r="F448" s="82"/>
      <c r="G448" s="82"/>
      <c r="H448" s="82"/>
      <c r="I448" s="82"/>
      <c r="J448" s="82"/>
      <c r="K448" s="82"/>
      <c r="L448" s="82"/>
      <c r="M448" s="96"/>
      <c r="N448" s="96"/>
    </row>
    <row r="449" spans="2:14" s="69" customFormat="1" x14ac:dyDescent="0.25">
      <c r="B449" s="82"/>
      <c r="C449" s="82"/>
      <c r="D449" s="99"/>
      <c r="E449" s="82"/>
      <c r="F449" s="82"/>
      <c r="G449" s="82"/>
      <c r="H449" s="82"/>
      <c r="I449" s="82"/>
      <c r="J449" s="82"/>
      <c r="K449" s="82"/>
      <c r="L449" s="82"/>
      <c r="M449" s="96"/>
      <c r="N449" s="96"/>
    </row>
    <row r="450" spans="2:14" s="69" customFormat="1" x14ac:dyDescent="0.25">
      <c r="B450" s="82"/>
      <c r="C450" s="82"/>
      <c r="D450" s="99"/>
      <c r="E450" s="82"/>
      <c r="F450" s="82"/>
      <c r="G450" s="82"/>
      <c r="H450" s="82"/>
      <c r="I450" s="82"/>
      <c r="J450" s="82"/>
      <c r="K450" s="82"/>
      <c r="L450" s="82"/>
      <c r="M450" s="96"/>
      <c r="N450" s="96"/>
    </row>
    <row r="451" spans="2:14" s="69" customFormat="1" x14ac:dyDescent="0.25">
      <c r="B451" s="82"/>
      <c r="C451" s="82"/>
      <c r="D451" s="99"/>
      <c r="E451" s="82"/>
      <c r="F451" s="82"/>
      <c r="G451" s="82"/>
      <c r="H451" s="82"/>
      <c r="I451" s="82"/>
      <c r="J451" s="82"/>
      <c r="K451" s="82"/>
      <c r="L451" s="82"/>
      <c r="M451" s="96"/>
      <c r="N451" s="96"/>
    </row>
    <row r="452" spans="2:14" s="69" customFormat="1" x14ac:dyDescent="0.25">
      <c r="B452" s="82"/>
      <c r="C452" s="82"/>
      <c r="D452" s="99"/>
      <c r="E452" s="82"/>
      <c r="F452" s="82"/>
      <c r="G452" s="82"/>
      <c r="H452" s="82"/>
      <c r="I452" s="82"/>
      <c r="J452" s="82"/>
      <c r="K452" s="82"/>
      <c r="L452" s="82"/>
      <c r="M452" s="96"/>
      <c r="N452" s="96"/>
    </row>
    <row r="453" spans="2:14" s="69" customFormat="1" x14ac:dyDescent="0.25">
      <c r="B453" s="82"/>
      <c r="C453" s="82"/>
      <c r="D453" s="99"/>
      <c r="E453" s="82"/>
      <c r="F453" s="82"/>
      <c r="G453" s="82"/>
      <c r="H453" s="82"/>
      <c r="I453" s="82"/>
      <c r="J453" s="82"/>
      <c r="K453" s="82"/>
      <c r="L453" s="82"/>
      <c r="M453" s="96"/>
      <c r="N453" s="96"/>
    </row>
    <row r="454" spans="2:14" s="69" customFormat="1" x14ac:dyDescent="0.25">
      <c r="B454" s="82"/>
      <c r="C454" s="82"/>
      <c r="D454" s="99"/>
      <c r="E454" s="82"/>
      <c r="F454" s="82"/>
      <c r="G454" s="82"/>
      <c r="H454" s="82"/>
      <c r="I454" s="82"/>
      <c r="J454" s="82"/>
      <c r="K454" s="82"/>
      <c r="L454" s="82"/>
      <c r="M454" s="96"/>
      <c r="N454" s="96"/>
    </row>
    <row r="455" spans="2:14" s="69" customFormat="1" x14ac:dyDescent="0.25">
      <c r="B455" s="82"/>
      <c r="C455" s="82"/>
      <c r="D455" s="99"/>
      <c r="E455" s="82"/>
      <c r="F455" s="82"/>
      <c r="G455" s="82"/>
      <c r="H455" s="82"/>
      <c r="I455" s="82"/>
      <c r="J455" s="82"/>
      <c r="K455" s="82"/>
      <c r="L455" s="82"/>
      <c r="M455" s="96"/>
      <c r="N455" s="96"/>
    </row>
    <row r="456" spans="2:14" s="69" customFormat="1" x14ac:dyDescent="0.25">
      <c r="B456" s="82"/>
      <c r="C456" s="82"/>
      <c r="D456" s="99"/>
      <c r="E456" s="82"/>
      <c r="F456" s="82"/>
      <c r="G456" s="82"/>
      <c r="H456" s="82"/>
      <c r="I456" s="82"/>
      <c r="J456" s="82"/>
      <c r="K456" s="82"/>
      <c r="L456" s="82"/>
      <c r="M456" s="96"/>
      <c r="N456" s="96"/>
    </row>
    <row r="457" spans="2:14" s="69" customFormat="1" x14ac:dyDescent="0.25">
      <c r="B457" s="82"/>
      <c r="C457" s="82"/>
      <c r="D457" s="99"/>
      <c r="E457" s="82"/>
      <c r="F457" s="82"/>
      <c r="G457" s="82"/>
      <c r="H457" s="82"/>
      <c r="I457" s="82"/>
      <c r="J457" s="82"/>
      <c r="K457" s="82"/>
      <c r="L457" s="82"/>
      <c r="M457" s="96"/>
      <c r="N457" s="96"/>
    </row>
    <row r="458" spans="2:14" s="69" customFormat="1" x14ac:dyDescent="0.25">
      <c r="B458" s="82"/>
      <c r="C458" s="82"/>
      <c r="D458" s="99"/>
      <c r="E458" s="82"/>
      <c r="F458" s="82"/>
      <c r="G458" s="82"/>
      <c r="H458" s="82"/>
      <c r="I458" s="82"/>
      <c r="J458" s="82"/>
      <c r="K458" s="82"/>
      <c r="L458" s="82"/>
      <c r="M458" s="96"/>
      <c r="N458" s="96"/>
    </row>
    <row r="459" spans="2:14" s="69" customFormat="1" x14ac:dyDescent="0.25">
      <c r="B459" s="82"/>
      <c r="C459" s="82"/>
      <c r="D459" s="99"/>
      <c r="E459" s="82"/>
      <c r="F459" s="82"/>
      <c r="G459" s="82"/>
      <c r="H459" s="82"/>
      <c r="I459" s="82"/>
      <c r="J459" s="82"/>
      <c r="K459" s="82"/>
      <c r="L459" s="82"/>
      <c r="M459" s="96"/>
      <c r="N459" s="96"/>
    </row>
    <row r="460" spans="2:14" s="69" customFormat="1" x14ac:dyDescent="0.25">
      <c r="B460" s="82"/>
      <c r="C460" s="82"/>
      <c r="D460" s="99"/>
      <c r="E460" s="82"/>
      <c r="F460" s="82"/>
      <c r="G460" s="82"/>
      <c r="H460" s="82"/>
      <c r="I460" s="82"/>
      <c r="J460" s="82"/>
      <c r="K460" s="82"/>
      <c r="L460" s="82"/>
      <c r="M460" s="96"/>
      <c r="N460" s="96"/>
    </row>
    <row r="461" spans="2:14" s="69" customFormat="1" x14ac:dyDescent="0.25">
      <c r="B461" s="82"/>
      <c r="C461" s="82"/>
      <c r="D461" s="99"/>
      <c r="E461" s="82"/>
      <c r="F461" s="82"/>
      <c r="G461" s="82"/>
      <c r="H461" s="82"/>
      <c r="I461" s="82"/>
      <c r="J461" s="82"/>
      <c r="K461" s="82"/>
      <c r="L461" s="82"/>
      <c r="M461" s="96"/>
      <c r="N461" s="96"/>
    </row>
    <row r="462" spans="2:14" s="69" customFormat="1" x14ac:dyDescent="0.25">
      <c r="B462" s="82"/>
      <c r="C462" s="82"/>
      <c r="D462" s="99"/>
      <c r="E462" s="82"/>
      <c r="F462" s="82"/>
      <c r="G462" s="82"/>
      <c r="H462" s="82"/>
      <c r="I462" s="82"/>
      <c r="J462" s="82"/>
      <c r="K462" s="82"/>
      <c r="L462" s="82"/>
      <c r="M462" s="96"/>
      <c r="N462" s="96"/>
    </row>
    <row r="463" spans="2:14" s="69" customFormat="1" x14ac:dyDescent="0.25">
      <c r="B463" s="82"/>
      <c r="C463" s="82"/>
      <c r="D463" s="99"/>
      <c r="E463" s="82"/>
      <c r="F463" s="82"/>
      <c r="G463" s="82"/>
      <c r="H463" s="82"/>
      <c r="I463" s="82"/>
      <c r="J463" s="82"/>
      <c r="K463" s="82"/>
      <c r="L463" s="82"/>
      <c r="M463" s="96"/>
      <c r="N463" s="96"/>
    </row>
    <row r="464" spans="2:14" s="69" customFormat="1" x14ac:dyDescent="0.25">
      <c r="B464" s="82"/>
      <c r="C464" s="82"/>
      <c r="D464" s="99"/>
      <c r="E464" s="82"/>
      <c r="F464" s="82"/>
      <c r="G464" s="82"/>
      <c r="H464" s="82"/>
      <c r="I464" s="82"/>
      <c r="J464" s="82"/>
      <c r="K464" s="82"/>
      <c r="L464" s="82"/>
      <c r="M464" s="96"/>
      <c r="N464" s="96"/>
    </row>
    <row r="465" spans="2:14" s="69" customFormat="1" x14ac:dyDescent="0.25">
      <c r="B465" s="82"/>
      <c r="C465" s="82"/>
      <c r="D465" s="99"/>
      <c r="E465" s="82"/>
      <c r="F465" s="82"/>
      <c r="G465" s="82"/>
      <c r="H465" s="82"/>
      <c r="I465" s="82"/>
      <c r="J465" s="82"/>
      <c r="K465" s="82"/>
      <c r="L465" s="82"/>
      <c r="M465" s="96"/>
      <c r="N465" s="96"/>
    </row>
    <row r="466" spans="2:14" s="69" customFormat="1" x14ac:dyDescent="0.25">
      <c r="B466" s="82"/>
      <c r="C466" s="82"/>
      <c r="D466" s="99"/>
      <c r="E466" s="82"/>
      <c r="F466" s="82"/>
      <c r="G466" s="82"/>
      <c r="H466" s="82"/>
      <c r="I466" s="82"/>
      <c r="J466" s="82"/>
      <c r="K466" s="82"/>
      <c r="L466" s="82"/>
      <c r="M466" s="96"/>
      <c r="N466" s="96"/>
    </row>
    <row r="467" spans="2:14" s="69" customFormat="1" x14ac:dyDescent="0.25">
      <c r="B467" s="82"/>
      <c r="C467" s="82"/>
      <c r="D467" s="99"/>
      <c r="E467" s="82"/>
      <c r="F467" s="82"/>
      <c r="G467" s="82"/>
      <c r="H467" s="82"/>
      <c r="I467" s="82"/>
      <c r="J467" s="82"/>
      <c r="K467" s="82"/>
      <c r="L467" s="82"/>
      <c r="M467" s="96"/>
      <c r="N467" s="96"/>
    </row>
    <row r="468" spans="2:14" s="69" customFormat="1" x14ac:dyDescent="0.25">
      <c r="B468" s="82"/>
      <c r="C468" s="82"/>
      <c r="D468" s="99"/>
      <c r="E468" s="82"/>
      <c r="F468" s="82"/>
      <c r="G468" s="82"/>
      <c r="H468" s="82"/>
      <c r="I468" s="82"/>
      <c r="J468" s="82"/>
      <c r="K468" s="82"/>
      <c r="L468" s="82"/>
      <c r="M468" s="96"/>
      <c r="N468" s="96"/>
    </row>
    <row r="469" spans="2:14" s="69" customFormat="1" x14ac:dyDescent="0.25">
      <c r="B469" s="82"/>
      <c r="C469" s="82"/>
      <c r="D469" s="99"/>
      <c r="E469" s="82"/>
      <c r="F469" s="82"/>
      <c r="G469" s="82"/>
      <c r="H469" s="82"/>
      <c r="I469" s="82"/>
      <c r="J469" s="82"/>
      <c r="K469" s="82"/>
      <c r="L469" s="82"/>
      <c r="M469" s="96"/>
      <c r="N469" s="96"/>
    </row>
    <row r="470" spans="2:14" s="69" customFormat="1" x14ac:dyDescent="0.25">
      <c r="B470" s="82"/>
      <c r="C470" s="82"/>
      <c r="D470" s="99"/>
      <c r="E470" s="82"/>
      <c r="F470" s="82"/>
      <c r="G470" s="82"/>
      <c r="H470" s="82"/>
      <c r="I470" s="82"/>
      <c r="J470" s="82"/>
      <c r="K470" s="82"/>
      <c r="L470" s="82"/>
      <c r="M470" s="96"/>
      <c r="N470" s="96"/>
    </row>
    <row r="471" spans="2:14" s="69" customFormat="1" x14ac:dyDescent="0.25">
      <c r="B471" s="82"/>
      <c r="C471" s="82"/>
      <c r="D471" s="99"/>
      <c r="E471" s="82"/>
      <c r="F471" s="82"/>
      <c r="G471" s="82"/>
      <c r="H471" s="82"/>
      <c r="I471" s="82"/>
      <c r="J471" s="82"/>
      <c r="K471" s="82"/>
      <c r="L471" s="82"/>
      <c r="M471" s="96"/>
      <c r="N471" s="96"/>
    </row>
    <row r="472" spans="2:14" s="69" customFormat="1" x14ac:dyDescent="0.25">
      <c r="B472" s="82"/>
      <c r="C472" s="82"/>
      <c r="D472" s="99"/>
      <c r="E472" s="82"/>
      <c r="F472" s="82"/>
      <c r="G472" s="82"/>
      <c r="H472" s="82"/>
      <c r="I472" s="82"/>
      <c r="J472" s="82"/>
      <c r="K472" s="82"/>
      <c r="L472" s="82"/>
      <c r="M472" s="96"/>
      <c r="N472" s="96"/>
    </row>
    <row r="473" spans="2:14" s="69" customFormat="1" x14ac:dyDescent="0.25">
      <c r="B473" s="82"/>
      <c r="C473" s="82"/>
      <c r="D473" s="99"/>
      <c r="E473" s="82"/>
      <c r="F473" s="82"/>
      <c r="G473" s="82"/>
      <c r="H473" s="82"/>
      <c r="I473" s="82"/>
      <c r="J473" s="82"/>
      <c r="K473" s="82"/>
      <c r="L473" s="82"/>
      <c r="M473" s="96"/>
      <c r="N473" s="96"/>
    </row>
    <row r="474" spans="2:14" s="69" customFormat="1" x14ac:dyDescent="0.25">
      <c r="B474" s="82"/>
      <c r="C474" s="82"/>
      <c r="D474" s="99"/>
      <c r="E474" s="82"/>
      <c r="F474" s="82"/>
      <c r="G474" s="82"/>
      <c r="H474" s="82"/>
      <c r="I474" s="82"/>
      <c r="J474" s="82"/>
      <c r="K474" s="82"/>
      <c r="L474" s="82"/>
      <c r="M474" s="96"/>
      <c r="N474" s="96"/>
    </row>
    <row r="475" spans="2:14" s="69" customFormat="1" x14ac:dyDescent="0.25">
      <c r="B475" s="82"/>
      <c r="C475" s="82"/>
      <c r="D475" s="99"/>
      <c r="E475" s="82"/>
      <c r="F475" s="82"/>
      <c r="G475" s="82"/>
      <c r="H475" s="82"/>
      <c r="I475" s="82"/>
      <c r="J475" s="82"/>
      <c r="K475" s="82"/>
      <c r="L475" s="82"/>
      <c r="M475" s="96"/>
      <c r="N475" s="96"/>
    </row>
    <row r="476" spans="2:14" s="69" customFormat="1" x14ac:dyDescent="0.25">
      <c r="B476" s="82"/>
      <c r="C476" s="82"/>
      <c r="D476" s="99"/>
      <c r="E476" s="82"/>
      <c r="F476" s="82"/>
      <c r="G476" s="82"/>
      <c r="H476" s="82"/>
      <c r="I476" s="82"/>
      <c r="J476" s="82"/>
      <c r="K476" s="82"/>
      <c r="L476" s="82"/>
      <c r="M476" s="96"/>
      <c r="N476" s="96"/>
    </row>
    <row r="477" spans="2:14" s="69" customFormat="1" x14ac:dyDescent="0.25">
      <c r="B477" s="82"/>
      <c r="C477" s="82"/>
      <c r="D477" s="99"/>
      <c r="E477" s="82"/>
      <c r="F477" s="82"/>
      <c r="G477" s="82"/>
      <c r="H477" s="82"/>
      <c r="I477" s="82"/>
      <c r="J477" s="82"/>
      <c r="K477" s="82"/>
      <c r="L477" s="82"/>
      <c r="M477" s="96"/>
      <c r="N477" s="96"/>
    </row>
    <row r="478" spans="2:14" s="69" customFormat="1" x14ac:dyDescent="0.25">
      <c r="B478" s="82"/>
      <c r="C478" s="82"/>
      <c r="D478" s="99"/>
      <c r="E478" s="82"/>
      <c r="F478" s="82"/>
      <c r="G478" s="82"/>
      <c r="H478" s="82"/>
      <c r="I478" s="82"/>
      <c r="J478" s="82"/>
      <c r="K478" s="82"/>
      <c r="L478" s="82"/>
      <c r="M478" s="96"/>
      <c r="N478" s="96"/>
    </row>
    <row r="479" spans="2:14" s="69" customFormat="1" x14ac:dyDescent="0.25">
      <c r="B479" s="82"/>
      <c r="C479" s="82"/>
      <c r="D479" s="99"/>
      <c r="E479" s="82"/>
      <c r="F479" s="82"/>
      <c r="G479" s="82"/>
      <c r="H479" s="82"/>
      <c r="I479" s="82"/>
      <c r="J479" s="82"/>
      <c r="K479" s="82"/>
      <c r="L479" s="82"/>
      <c r="M479" s="96"/>
      <c r="N479" s="96"/>
    </row>
    <row r="480" spans="2:14" s="69" customFormat="1" x14ac:dyDescent="0.25">
      <c r="B480" s="82"/>
      <c r="C480" s="82"/>
      <c r="D480" s="99"/>
      <c r="E480" s="82"/>
      <c r="F480" s="82"/>
      <c r="G480" s="82"/>
      <c r="H480" s="82"/>
      <c r="I480" s="82"/>
      <c r="J480" s="82"/>
      <c r="K480" s="82"/>
      <c r="L480" s="82"/>
      <c r="M480" s="96"/>
      <c r="N480" s="96"/>
    </row>
    <row r="481" spans="2:14" s="69" customFormat="1" x14ac:dyDescent="0.25">
      <c r="B481" s="82"/>
      <c r="C481" s="82"/>
      <c r="D481" s="99"/>
      <c r="E481" s="82"/>
      <c r="F481" s="82"/>
      <c r="G481" s="82"/>
      <c r="H481" s="82"/>
      <c r="I481" s="82"/>
      <c r="J481" s="82"/>
      <c r="K481" s="82"/>
      <c r="L481" s="82"/>
      <c r="M481" s="96"/>
      <c r="N481" s="96"/>
    </row>
    <row r="482" spans="2:14" s="69" customFormat="1" x14ac:dyDescent="0.25">
      <c r="B482" s="82"/>
      <c r="C482" s="82"/>
      <c r="D482" s="99"/>
      <c r="E482" s="82"/>
      <c r="F482" s="82"/>
      <c r="G482" s="82"/>
      <c r="H482" s="82"/>
      <c r="I482" s="82"/>
      <c r="J482" s="82"/>
      <c r="K482" s="82"/>
      <c r="L482" s="82"/>
      <c r="M482" s="96"/>
      <c r="N482" s="96"/>
    </row>
    <row r="483" spans="2:14" s="69" customFormat="1" x14ac:dyDescent="0.25">
      <c r="B483" s="82"/>
      <c r="C483" s="82"/>
      <c r="D483" s="99"/>
      <c r="E483" s="82"/>
      <c r="F483" s="82"/>
      <c r="G483" s="82"/>
      <c r="H483" s="82"/>
      <c r="I483" s="82"/>
      <c r="J483" s="82"/>
      <c r="K483" s="82"/>
      <c r="L483" s="82"/>
      <c r="M483" s="96"/>
      <c r="N483" s="96"/>
    </row>
    <row r="484" spans="2:14" s="69" customFormat="1" x14ac:dyDescent="0.25">
      <c r="B484" s="82"/>
      <c r="C484" s="82"/>
      <c r="D484" s="99"/>
      <c r="E484" s="82"/>
      <c r="F484" s="82"/>
      <c r="G484" s="82"/>
      <c r="H484" s="82"/>
      <c r="I484" s="82"/>
      <c r="J484" s="82"/>
      <c r="K484" s="82"/>
      <c r="L484" s="82"/>
      <c r="M484" s="96"/>
      <c r="N484" s="96"/>
    </row>
    <row r="485" spans="2:14" s="69" customFormat="1" x14ac:dyDescent="0.25">
      <c r="B485" s="82"/>
      <c r="C485" s="82"/>
      <c r="D485" s="99"/>
      <c r="E485" s="82"/>
      <c r="F485" s="82"/>
      <c r="G485" s="82"/>
      <c r="H485" s="82"/>
      <c r="I485" s="82"/>
      <c r="J485" s="82"/>
      <c r="K485" s="82"/>
      <c r="L485" s="82"/>
      <c r="M485" s="96"/>
      <c r="N485" s="96"/>
    </row>
    <row r="486" spans="2:14" s="69" customFormat="1" x14ac:dyDescent="0.25">
      <c r="B486" s="82"/>
      <c r="C486" s="82"/>
      <c r="D486" s="99"/>
      <c r="E486" s="82"/>
      <c r="F486" s="82"/>
      <c r="G486" s="82"/>
      <c r="H486" s="82"/>
      <c r="I486" s="82"/>
      <c r="J486" s="82"/>
      <c r="K486" s="82"/>
      <c r="L486" s="82"/>
      <c r="M486" s="96"/>
      <c r="N486" s="96"/>
    </row>
    <row r="487" spans="2:14" s="69" customFormat="1" x14ac:dyDescent="0.25">
      <c r="B487" s="82"/>
      <c r="C487" s="82"/>
      <c r="D487" s="99"/>
      <c r="E487" s="82"/>
      <c r="F487" s="82"/>
      <c r="G487" s="82"/>
      <c r="H487" s="82"/>
      <c r="I487" s="82"/>
      <c r="J487" s="82"/>
      <c r="K487" s="82"/>
      <c r="L487" s="82"/>
      <c r="M487" s="96"/>
      <c r="N487" s="96"/>
    </row>
    <row r="488" spans="2:14" s="69" customFormat="1" x14ac:dyDescent="0.25">
      <c r="B488" s="82"/>
      <c r="C488" s="82"/>
      <c r="D488" s="99"/>
      <c r="E488" s="82"/>
      <c r="F488" s="82"/>
      <c r="G488" s="82"/>
      <c r="H488" s="82"/>
      <c r="I488" s="82"/>
      <c r="J488" s="82"/>
      <c r="K488" s="82"/>
      <c r="L488" s="82"/>
      <c r="M488" s="96"/>
      <c r="N488" s="96"/>
    </row>
    <row r="489" spans="2:14" s="69" customFormat="1" x14ac:dyDescent="0.25">
      <c r="B489" s="82"/>
      <c r="C489" s="82"/>
      <c r="D489" s="99"/>
      <c r="E489" s="82"/>
      <c r="F489" s="82"/>
      <c r="G489" s="82"/>
      <c r="H489" s="82"/>
      <c r="I489" s="82"/>
      <c r="J489" s="82"/>
      <c r="K489" s="82"/>
      <c r="L489" s="82"/>
      <c r="M489" s="96"/>
      <c r="N489" s="96"/>
    </row>
    <row r="490" spans="2:14" s="69" customFormat="1" x14ac:dyDescent="0.25">
      <c r="B490" s="82"/>
      <c r="C490" s="82"/>
      <c r="D490" s="99"/>
      <c r="E490" s="82"/>
      <c r="F490" s="82"/>
      <c r="G490" s="82"/>
      <c r="H490" s="82"/>
      <c r="I490" s="82"/>
      <c r="J490" s="82"/>
      <c r="K490" s="82"/>
      <c r="L490" s="82"/>
      <c r="M490" s="96"/>
      <c r="N490" s="96"/>
    </row>
    <row r="491" spans="2:14" s="69" customFormat="1" x14ac:dyDescent="0.25">
      <c r="B491" s="82"/>
      <c r="C491" s="82"/>
      <c r="D491" s="99"/>
      <c r="E491" s="82"/>
      <c r="F491" s="82"/>
      <c r="G491" s="82"/>
      <c r="H491" s="82"/>
      <c r="I491" s="82"/>
      <c r="J491" s="82"/>
      <c r="K491" s="82"/>
      <c r="L491" s="82"/>
      <c r="M491" s="96"/>
      <c r="N491" s="96"/>
    </row>
    <row r="492" spans="2:14" s="69" customFormat="1" x14ac:dyDescent="0.25">
      <c r="B492" s="82"/>
      <c r="C492" s="82"/>
      <c r="D492" s="99"/>
      <c r="E492" s="82"/>
      <c r="F492" s="82"/>
      <c r="G492" s="82"/>
      <c r="H492" s="82"/>
      <c r="I492" s="82"/>
      <c r="J492" s="82"/>
      <c r="K492" s="82"/>
      <c r="L492" s="82"/>
      <c r="M492" s="96"/>
      <c r="N492" s="96"/>
    </row>
    <row r="493" spans="2:14" s="69" customFormat="1" x14ac:dyDescent="0.25">
      <c r="B493" s="82"/>
      <c r="C493" s="82"/>
      <c r="D493" s="99"/>
      <c r="E493" s="82"/>
      <c r="F493" s="82"/>
      <c r="G493" s="82"/>
      <c r="H493" s="82"/>
      <c r="I493" s="82"/>
      <c r="J493" s="82"/>
      <c r="K493" s="82"/>
      <c r="L493" s="82"/>
      <c r="M493" s="96"/>
      <c r="N493" s="96"/>
    </row>
    <row r="494" spans="2:14" s="69" customFormat="1" x14ac:dyDescent="0.25">
      <c r="B494" s="82"/>
      <c r="C494" s="82"/>
      <c r="D494" s="99"/>
      <c r="E494" s="82"/>
      <c r="F494" s="82"/>
      <c r="G494" s="82"/>
      <c r="H494" s="82"/>
      <c r="I494" s="82"/>
      <c r="J494" s="82"/>
      <c r="K494" s="82"/>
      <c r="L494" s="82"/>
      <c r="M494" s="96"/>
      <c r="N494" s="96"/>
    </row>
    <row r="495" spans="2:14" s="69" customFormat="1" x14ac:dyDescent="0.25">
      <c r="B495" s="82"/>
      <c r="C495" s="82"/>
      <c r="D495" s="99"/>
      <c r="E495" s="82"/>
      <c r="F495" s="82"/>
      <c r="G495" s="82"/>
      <c r="H495" s="82"/>
      <c r="I495" s="82"/>
      <c r="J495" s="82"/>
      <c r="K495" s="82"/>
      <c r="L495" s="82"/>
      <c r="M495" s="96"/>
      <c r="N495" s="96"/>
    </row>
    <row r="496" spans="2:14" s="69" customFormat="1" x14ac:dyDescent="0.25">
      <c r="B496" s="82"/>
      <c r="C496" s="82"/>
      <c r="D496" s="99"/>
      <c r="E496" s="82"/>
      <c r="F496" s="82"/>
      <c r="G496" s="82"/>
      <c r="H496" s="82"/>
      <c r="I496" s="82"/>
      <c r="J496" s="82"/>
      <c r="K496" s="82"/>
      <c r="L496" s="82"/>
      <c r="M496" s="96"/>
      <c r="N496" s="96"/>
    </row>
    <row r="497" spans="2:14" s="69" customFormat="1" x14ac:dyDescent="0.25">
      <c r="B497" s="82"/>
      <c r="C497" s="82"/>
      <c r="D497" s="99"/>
      <c r="E497" s="82"/>
      <c r="F497" s="82"/>
      <c r="G497" s="82"/>
      <c r="H497" s="82"/>
      <c r="I497" s="82"/>
      <c r="J497" s="82"/>
      <c r="K497" s="82"/>
      <c r="L497" s="82"/>
      <c r="M497" s="96"/>
      <c r="N497" s="96"/>
    </row>
    <row r="498" spans="2:14" s="69" customFormat="1" x14ac:dyDescent="0.25">
      <c r="B498" s="82"/>
      <c r="C498" s="82"/>
      <c r="D498" s="99"/>
      <c r="E498" s="82"/>
      <c r="F498" s="82"/>
      <c r="G498" s="82"/>
      <c r="H498" s="82"/>
      <c r="I498" s="82"/>
      <c r="J498" s="82"/>
      <c r="K498" s="82"/>
      <c r="L498" s="82"/>
      <c r="M498" s="96"/>
      <c r="N498" s="96"/>
    </row>
    <row r="499" spans="2:14" s="69" customFormat="1" x14ac:dyDescent="0.25">
      <c r="B499" s="82"/>
      <c r="C499" s="82"/>
      <c r="D499" s="99"/>
      <c r="E499" s="82"/>
      <c r="F499" s="82"/>
      <c r="G499" s="82"/>
      <c r="H499" s="82"/>
      <c r="I499" s="82"/>
      <c r="J499" s="82"/>
      <c r="K499" s="82"/>
      <c r="L499" s="82"/>
      <c r="M499" s="96"/>
      <c r="N499" s="96"/>
    </row>
    <row r="500" spans="2:14" s="69" customFormat="1" x14ac:dyDescent="0.25">
      <c r="B500" s="82"/>
      <c r="C500" s="82"/>
      <c r="D500" s="99"/>
      <c r="E500" s="82"/>
      <c r="F500" s="82"/>
      <c r="G500" s="82"/>
      <c r="H500" s="82"/>
      <c r="I500" s="82"/>
      <c r="J500" s="82"/>
      <c r="K500" s="82"/>
      <c r="L500" s="82"/>
      <c r="M500" s="96"/>
      <c r="N500" s="96"/>
    </row>
    <row r="501" spans="2:14" s="69" customFormat="1" x14ac:dyDescent="0.25">
      <c r="B501" s="82"/>
      <c r="C501" s="82"/>
      <c r="D501" s="99"/>
      <c r="E501" s="82"/>
      <c r="F501" s="82"/>
      <c r="G501" s="82"/>
      <c r="H501" s="82"/>
      <c r="I501" s="82"/>
      <c r="J501" s="82"/>
      <c r="K501" s="82"/>
      <c r="L501" s="82"/>
      <c r="M501" s="96"/>
      <c r="N501" s="96"/>
    </row>
    <row r="502" spans="2:14" s="69" customFormat="1" x14ac:dyDescent="0.25">
      <c r="B502" s="82"/>
      <c r="C502" s="82"/>
      <c r="D502" s="99"/>
      <c r="E502" s="82"/>
      <c r="F502" s="82"/>
      <c r="G502" s="82"/>
      <c r="H502" s="82"/>
      <c r="I502" s="82"/>
      <c r="J502" s="82"/>
      <c r="K502" s="82"/>
      <c r="L502" s="82"/>
      <c r="M502" s="96"/>
      <c r="N502" s="96"/>
    </row>
    <row r="503" spans="2:14" s="69" customFormat="1" x14ac:dyDescent="0.25">
      <c r="B503" s="82"/>
      <c r="C503" s="82"/>
      <c r="D503" s="99"/>
      <c r="E503" s="82"/>
      <c r="F503" s="82"/>
      <c r="G503" s="82"/>
      <c r="H503" s="82"/>
      <c r="I503" s="82"/>
      <c r="J503" s="82"/>
      <c r="K503" s="82"/>
      <c r="L503" s="82"/>
      <c r="M503" s="96"/>
      <c r="N503" s="96"/>
    </row>
    <row r="504" spans="2:14" s="69" customFormat="1" x14ac:dyDescent="0.25">
      <c r="B504" s="82"/>
      <c r="C504" s="82"/>
      <c r="D504" s="99"/>
      <c r="E504" s="82"/>
      <c r="F504" s="82"/>
      <c r="G504" s="82"/>
      <c r="H504" s="82"/>
      <c r="I504" s="82"/>
      <c r="J504" s="82"/>
      <c r="K504" s="82"/>
      <c r="L504" s="82"/>
      <c r="M504" s="96"/>
      <c r="N504" s="96"/>
    </row>
    <row r="505" spans="2:14" s="69" customFormat="1" x14ac:dyDescent="0.25">
      <c r="B505" s="82"/>
      <c r="C505" s="82"/>
      <c r="D505" s="99"/>
      <c r="E505" s="82"/>
      <c r="F505" s="82"/>
      <c r="G505" s="82"/>
      <c r="H505" s="82"/>
      <c r="I505" s="82"/>
      <c r="J505" s="82"/>
      <c r="K505" s="82"/>
      <c r="L505" s="82"/>
      <c r="M505" s="96"/>
      <c r="N505" s="96"/>
    </row>
    <row r="506" spans="2:14" s="69" customFormat="1" x14ac:dyDescent="0.25">
      <c r="B506" s="82"/>
      <c r="C506" s="82"/>
      <c r="D506" s="99"/>
      <c r="E506" s="82"/>
      <c r="F506" s="82"/>
      <c r="G506" s="82"/>
      <c r="H506" s="82"/>
      <c r="I506" s="82"/>
      <c r="J506" s="82"/>
      <c r="K506" s="82"/>
      <c r="L506" s="82"/>
      <c r="M506" s="96"/>
      <c r="N506" s="96"/>
    </row>
    <row r="507" spans="2:14" s="69" customFormat="1" x14ac:dyDescent="0.25">
      <c r="B507" s="82"/>
      <c r="C507" s="82"/>
      <c r="D507" s="99"/>
      <c r="E507" s="82"/>
      <c r="F507" s="82"/>
      <c r="G507" s="82"/>
      <c r="H507" s="82"/>
      <c r="I507" s="82"/>
      <c r="J507" s="82"/>
      <c r="K507" s="82"/>
      <c r="L507" s="82"/>
      <c r="M507" s="96"/>
      <c r="N507" s="96"/>
    </row>
    <row r="508" spans="2:14" s="69" customFormat="1" x14ac:dyDescent="0.25">
      <c r="B508" s="82"/>
      <c r="C508" s="82"/>
      <c r="D508" s="99"/>
      <c r="E508" s="82"/>
      <c r="F508" s="82"/>
      <c r="G508" s="82"/>
      <c r="H508" s="82"/>
      <c r="I508" s="82"/>
      <c r="J508" s="82"/>
      <c r="K508" s="82"/>
      <c r="L508" s="82"/>
      <c r="M508" s="96"/>
      <c r="N508" s="96"/>
    </row>
    <row r="509" spans="2:14" s="69" customFormat="1" x14ac:dyDescent="0.25">
      <c r="B509" s="82"/>
      <c r="C509" s="82"/>
      <c r="D509" s="99"/>
      <c r="E509" s="82"/>
      <c r="F509" s="82"/>
      <c r="G509" s="82"/>
      <c r="H509" s="82"/>
      <c r="I509" s="82"/>
      <c r="J509" s="82"/>
      <c r="K509" s="82"/>
      <c r="L509" s="82"/>
      <c r="M509" s="96"/>
      <c r="N509" s="96"/>
    </row>
    <row r="510" spans="2:14" s="69" customFormat="1" x14ac:dyDescent="0.25">
      <c r="B510" s="82"/>
      <c r="C510" s="82"/>
      <c r="D510" s="99"/>
      <c r="E510" s="82"/>
      <c r="F510" s="82"/>
      <c r="G510" s="82"/>
      <c r="H510" s="82"/>
      <c r="I510" s="82"/>
      <c r="J510" s="82"/>
      <c r="K510" s="82"/>
      <c r="L510" s="82"/>
      <c r="M510" s="96"/>
      <c r="N510" s="96"/>
    </row>
    <row r="511" spans="2:14" s="69" customFormat="1" x14ac:dyDescent="0.25">
      <c r="B511" s="82"/>
      <c r="C511" s="82"/>
      <c r="D511" s="99"/>
      <c r="E511" s="82"/>
      <c r="F511" s="82"/>
      <c r="G511" s="82"/>
      <c r="H511" s="82"/>
      <c r="I511" s="82"/>
      <c r="J511" s="82"/>
      <c r="K511" s="82"/>
      <c r="L511" s="82"/>
      <c r="M511" s="96"/>
      <c r="N511" s="96"/>
    </row>
    <row r="512" spans="2:14" s="69" customFormat="1" x14ac:dyDescent="0.25">
      <c r="B512" s="82"/>
      <c r="C512" s="82"/>
      <c r="D512" s="99"/>
      <c r="E512" s="82"/>
      <c r="F512" s="82"/>
      <c r="G512" s="82"/>
      <c r="H512" s="82"/>
      <c r="I512" s="82"/>
      <c r="J512" s="82"/>
      <c r="K512" s="82"/>
      <c r="L512" s="82"/>
      <c r="M512" s="96"/>
      <c r="N512" s="96"/>
    </row>
    <row r="513" spans="2:14" s="69" customFormat="1" x14ac:dyDescent="0.25">
      <c r="B513" s="82"/>
      <c r="C513" s="82"/>
      <c r="D513" s="99"/>
      <c r="E513" s="82"/>
      <c r="F513" s="82"/>
      <c r="G513" s="82"/>
      <c r="H513" s="82"/>
      <c r="I513" s="82"/>
      <c r="J513" s="82"/>
      <c r="K513" s="82"/>
      <c r="L513" s="82"/>
      <c r="M513" s="96"/>
      <c r="N513" s="96"/>
    </row>
    <row r="514" spans="2:14" s="69" customFormat="1" x14ac:dyDescent="0.25">
      <c r="B514" s="82"/>
      <c r="C514" s="82"/>
      <c r="D514" s="99"/>
      <c r="E514" s="82"/>
      <c r="F514" s="82"/>
      <c r="G514" s="82"/>
      <c r="H514" s="82"/>
      <c r="I514" s="82"/>
      <c r="J514" s="82"/>
      <c r="K514" s="82"/>
      <c r="L514" s="82"/>
      <c r="M514" s="96"/>
      <c r="N514" s="96"/>
    </row>
    <row r="515" spans="2:14" s="69" customFormat="1" x14ac:dyDescent="0.25">
      <c r="B515" s="82"/>
      <c r="C515" s="82"/>
      <c r="D515" s="99"/>
      <c r="E515" s="82"/>
      <c r="F515" s="82"/>
      <c r="G515" s="82"/>
      <c r="H515" s="82"/>
      <c r="I515" s="82"/>
      <c r="J515" s="82"/>
      <c r="K515" s="82"/>
      <c r="L515" s="82"/>
      <c r="M515" s="96"/>
      <c r="N515" s="96"/>
    </row>
    <row r="516" spans="2:14" s="69" customFormat="1" x14ac:dyDescent="0.25">
      <c r="B516" s="82"/>
      <c r="C516" s="82"/>
      <c r="D516" s="99"/>
      <c r="E516" s="82"/>
      <c r="F516" s="82"/>
      <c r="G516" s="82"/>
      <c r="H516" s="82"/>
      <c r="I516" s="82"/>
      <c r="J516" s="82"/>
      <c r="K516" s="82"/>
      <c r="L516" s="82"/>
      <c r="M516" s="96"/>
      <c r="N516" s="96"/>
    </row>
    <row r="517" spans="2:14" s="69" customFormat="1" x14ac:dyDescent="0.25">
      <c r="B517" s="82"/>
      <c r="C517" s="82"/>
      <c r="D517" s="99"/>
      <c r="E517" s="82"/>
      <c r="F517" s="82"/>
      <c r="G517" s="82"/>
      <c r="H517" s="82"/>
      <c r="I517" s="82"/>
      <c r="J517" s="82"/>
      <c r="K517" s="82"/>
      <c r="L517" s="82"/>
      <c r="M517" s="96"/>
      <c r="N517" s="96"/>
    </row>
    <row r="518" spans="2:14" s="69" customFormat="1" x14ac:dyDescent="0.25">
      <c r="B518" s="82"/>
      <c r="C518" s="82"/>
      <c r="D518" s="99"/>
      <c r="E518" s="82"/>
      <c r="F518" s="82"/>
      <c r="G518" s="82"/>
      <c r="H518" s="82"/>
      <c r="I518" s="82"/>
      <c r="J518" s="82"/>
      <c r="K518" s="82"/>
      <c r="L518" s="82"/>
      <c r="M518" s="96"/>
      <c r="N518" s="96"/>
    </row>
    <row r="519" spans="2:14" s="69" customFormat="1" x14ac:dyDescent="0.25">
      <c r="B519" s="82"/>
      <c r="C519" s="82"/>
      <c r="D519" s="99"/>
      <c r="E519" s="82"/>
      <c r="F519" s="82"/>
      <c r="G519" s="82"/>
      <c r="H519" s="82"/>
      <c r="I519" s="82"/>
      <c r="J519" s="82"/>
      <c r="K519" s="82"/>
      <c r="L519" s="82"/>
      <c r="M519" s="96"/>
      <c r="N519" s="96"/>
    </row>
    <row r="520" spans="2:14" s="69" customFormat="1" x14ac:dyDescent="0.25">
      <c r="B520" s="82"/>
      <c r="C520" s="82"/>
      <c r="D520" s="99"/>
      <c r="E520" s="82"/>
      <c r="F520" s="82"/>
      <c r="G520" s="82"/>
      <c r="H520" s="82"/>
      <c r="I520" s="82"/>
      <c r="J520" s="82"/>
      <c r="K520" s="82"/>
      <c r="L520" s="82"/>
      <c r="M520" s="96"/>
      <c r="N520" s="96"/>
    </row>
    <row r="521" spans="2:14" s="69" customFormat="1" x14ac:dyDescent="0.25">
      <c r="B521" s="82"/>
      <c r="C521" s="82"/>
      <c r="D521" s="99"/>
      <c r="E521" s="82"/>
      <c r="F521" s="82"/>
      <c r="G521" s="82"/>
      <c r="H521" s="82"/>
      <c r="I521" s="82"/>
      <c r="J521" s="82"/>
      <c r="K521" s="82"/>
      <c r="L521" s="82"/>
      <c r="M521" s="96"/>
      <c r="N521" s="96"/>
    </row>
    <row r="522" spans="2:14" s="69" customFormat="1" x14ac:dyDescent="0.25">
      <c r="B522" s="82"/>
      <c r="C522" s="82"/>
      <c r="D522" s="99"/>
      <c r="E522" s="82"/>
      <c r="F522" s="82"/>
      <c r="G522" s="82"/>
      <c r="H522" s="82"/>
      <c r="I522" s="82"/>
      <c r="J522" s="82"/>
      <c r="K522" s="82"/>
      <c r="L522" s="82"/>
      <c r="M522" s="96"/>
      <c r="N522" s="96"/>
    </row>
    <row r="523" spans="2:14" s="69" customFormat="1" x14ac:dyDescent="0.25">
      <c r="B523" s="82"/>
      <c r="C523" s="82"/>
      <c r="D523" s="99"/>
      <c r="E523" s="82"/>
      <c r="F523" s="82"/>
      <c r="G523" s="82"/>
      <c r="H523" s="82"/>
      <c r="I523" s="82"/>
      <c r="J523" s="82"/>
      <c r="K523" s="82"/>
      <c r="L523" s="82"/>
      <c r="M523" s="96"/>
      <c r="N523" s="96"/>
    </row>
    <row r="524" spans="2:14" s="69" customFormat="1" x14ac:dyDescent="0.25">
      <c r="B524" s="82"/>
      <c r="C524" s="82"/>
      <c r="D524" s="99"/>
      <c r="E524" s="82"/>
      <c r="F524" s="82"/>
      <c r="G524" s="82"/>
      <c r="H524" s="82"/>
      <c r="I524" s="82"/>
      <c r="J524" s="82"/>
      <c r="K524" s="82"/>
      <c r="L524" s="82"/>
      <c r="M524" s="96"/>
      <c r="N524" s="96"/>
    </row>
    <row r="525" spans="2:14" s="69" customFormat="1" x14ac:dyDescent="0.25">
      <c r="B525" s="82"/>
      <c r="C525" s="82"/>
      <c r="D525" s="99"/>
      <c r="E525" s="82"/>
      <c r="F525" s="82"/>
      <c r="G525" s="82"/>
      <c r="H525" s="82"/>
      <c r="I525" s="82"/>
      <c r="J525" s="82"/>
      <c r="K525" s="82"/>
      <c r="L525" s="82"/>
      <c r="M525" s="96"/>
      <c r="N525" s="96"/>
    </row>
    <row r="526" spans="2:14" s="69" customFormat="1" x14ac:dyDescent="0.25">
      <c r="B526" s="82"/>
      <c r="C526" s="82"/>
      <c r="D526" s="99"/>
      <c r="E526" s="82"/>
      <c r="F526" s="82"/>
      <c r="G526" s="82"/>
      <c r="H526" s="82"/>
      <c r="I526" s="82"/>
      <c r="J526" s="82"/>
      <c r="K526" s="82"/>
      <c r="L526" s="82"/>
      <c r="M526" s="96"/>
      <c r="N526" s="96"/>
    </row>
    <row r="527" spans="2:14" s="69" customFormat="1" x14ac:dyDescent="0.25">
      <c r="B527" s="82"/>
      <c r="C527" s="82"/>
      <c r="D527" s="99"/>
      <c r="E527" s="82"/>
      <c r="F527" s="82"/>
      <c r="G527" s="82"/>
      <c r="H527" s="82"/>
      <c r="I527" s="82"/>
      <c r="J527" s="82"/>
      <c r="K527" s="82"/>
      <c r="L527" s="82"/>
      <c r="M527" s="96"/>
      <c r="N527" s="96"/>
    </row>
    <row r="528" spans="2:14" s="69" customFormat="1" x14ac:dyDescent="0.25">
      <c r="B528" s="82"/>
      <c r="C528" s="82"/>
      <c r="D528" s="99"/>
      <c r="E528" s="82"/>
      <c r="F528" s="82"/>
      <c r="G528" s="82"/>
      <c r="H528" s="82"/>
      <c r="I528" s="82"/>
      <c r="J528" s="82"/>
      <c r="K528" s="82"/>
      <c r="L528" s="82"/>
      <c r="M528" s="96"/>
      <c r="N528" s="96"/>
    </row>
    <row r="529" spans="2:14" x14ac:dyDescent="0.25"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</row>
    <row r="530" spans="2:14" x14ac:dyDescent="0.25"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</row>
  </sheetData>
  <sheetProtection password="D9CC" sheet="1" objects="1" scenarios="1"/>
  <mergeCells count="2">
    <mergeCell ref="A1:N1"/>
    <mergeCell ref="A2:N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2:F16"/>
  <sheetViews>
    <sheetView workbookViewId="0">
      <selection activeCell="D14" sqref="D14"/>
    </sheetView>
  </sheetViews>
  <sheetFormatPr defaultRowHeight="15" x14ac:dyDescent="0.25"/>
  <cols>
    <col min="1" max="1" width="21.7109375" style="52" customWidth="1"/>
    <col min="2" max="2" width="17.85546875" style="52" customWidth="1"/>
    <col min="3" max="3" width="9.140625" style="52"/>
    <col min="4" max="4" width="9.42578125" style="52" bestFit="1" customWidth="1"/>
    <col min="5" max="5" width="11.7109375" style="52" customWidth="1"/>
    <col min="6" max="6" width="15.28515625" style="52" customWidth="1"/>
    <col min="7" max="9" width="9.140625" style="52"/>
    <col min="10" max="10" width="9.42578125" style="52" bestFit="1" customWidth="1"/>
    <col min="11" max="16384" width="9.140625" style="52"/>
  </cols>
  <sheetData>
    <row r="2" spans="1:6" x14ac:dyDescent="0.25">
      <c r="A2" s="51" t="s">
        <v>13</v>
      </c>
      <c r="E2" s="51" t="s">
        <v>33</v>
      </c>
    </row>
    <row r="3" spans="1:6" x14ac:dyDescent="0.25">
      <c r="A3" s="51"/>
    </row>
    <row r="4" spans="1:6" ht="18" x14ac:dyDescent="0.35">
      <c r="A4" s="52" t="s">
        <v>25</v>
      </c>
      <c r="B4" s="61"/>
      <c r="E4" s="52" t="s">
        <v>20</v>
      </c>
      <c r="F4" s="54" t="str">
        <f>IF(NOT('Vaste waarden_SCOP'!C18)," ",IF('Vaste waarden_SCOP'!B$10,'Vaste waarden_SCOP'!B11,IF('Vaste waarden_SCOP'!C$10,'Vaste waarden_SCOP'!C11,IF('Vaste waarden_SCOP'!D$10,'Vaste waarden_SCOP'!D11,IF('Vaste waarden_SCOP'!E$10,'Vaste waarden_SCOP'!E11,IF('Vaste waarden_SCOP'!F$10,'Vaste waarden_SCOP'!F11,IF('Vaste waarden_SCOP'!G$10,'Vaste waarden_SCOP'!G11,IF('Vaste waarden_SCOP'!H$10,'Vaste waarden_SCOP'!H11,IF('Vaste waarden_SCOP'!I$10,'Vaste waarden_SCOP'!I11," ")))))))))</f>
        <v xml:space="preserve"> </v>
      </c>
    </row>
    <row r="5" spans="1:6" x14ac:dyDescent="0.25">
      <c r="A5" s="52" t="s">
        <v>29</v>
      </c>
      <c r="B5" s="61"/>
      <c r="E5" s="52" t="s">
        <v>14</v>
      </c>
      <c r="F5" s="54" t="str">
        <f>IF(NOT('Vaste waarden_SCOP'!C18)," ",IF('Vaste waarden_SCOP'!B$10,'Vaste waarden_SCOP'!B12,IF('Vaste waarden_SCOP'!C$10,'Vaste waarden_SCOP'!C12,IF('Vaste waarden_SCOP'!D$10,'Vaste waarden_SCOP'!D12,IF('Vaste waarden_SCOP'!E$10,'Vaste waarden_SCOP'!E12,IF('Vaste waarden_SCOP'!F$10,'Vaste waarden_SCOP'!F12,IF('Vaste waarden_SCOP'!G$10,'Vaste waarden_SCOP'!G12,IF('Vaste waarden_SCOP'!H$10,'Vaste waarden_SCOP'!H12,IF('Vaste waarden_SCOP'!I$10,'Vaste waarden_SCOP'!I12," ")))))))))</f>
        <v xml:space="preserve"> </v>
      </c>
    </row>
    <row r="6" spans="1:6" x14ac:dyDescent="0.25">
      <c r="A6" s="55" t="s">
        <v>14</v>
      </c>
      <c r="B6" s="68"/>
      <c r="E6" s="52" t="s">
        <v>26</v>
      </c>
      <c r="F6" s="65" t="str">
        <f>IF(NOT('Vaste waarden_SCOP'!C18)," ",IF('Vaste waarden_SCOP'!B$10,'Vaste waarden_SCOP'!B13,IF('Vaste waarden_SCOP'!C$10,'Vaste waarden_SCOP'!C13,IF('Vaste waarden_SCOP'!D$10,'Vaste waarden_SCOP'!D13,IF('Vaste waarden_SCOP'!E$10,'Vaste waarden_SCOP'!E13,IF('Vaste waarden_SCOP'!F$10,'Vaste waarden_SCOP'!F13,IF('Vaste waarden_SCOP'!G$10,'Vaste waarden_SCOP'!G13,IF('Vaste waarden_SCOP'!H$10,'Vaste waarden_SCOP'!H13,IF('Vaste waarden_SCOP'!I$10,'Vaste waarden_SCOP'!I13," ")))))))))</f>
        <v xml:space="preserve"> </v>
      </c>
    </row>
    <row r="7" spans="1:6" ht="18" x14ac:dyDescent="0.35">
      <c r="A7" s="55" t="s">
        <v>19</v>
      </c>
      <c r="B7" s="68"/>
    </row>
    <row r="8" spans="1:6" x14ac:dyDescent="0.25">
      <c r="A8" s="52" t="s">
        <v>129</v>
      </c>
      <c r="B8" s="68"/>
    </row>
    <row r="9" spans="1:6" x14ac:dyDescent="0.25">
      <c r="A9" s="52" t="s">
        <v>15</v>
      </c>
      <c r="B9" s="68"/>
    </row>
    <row r="10" spans="1:6" x14ac:dyDescent="0.25">
      <c r="A10" s="52" t="s">
        <v>16</v>
      </c>
      <c r="B10" s="68"/>
      <c r="D10" s="66"/>
    </row>
    <row r="11" spans="1:6" x14ac:dyDescent="0.25">
      <c r="A11" s="52" t="s">
        <v>17</v>
      </c>
      <c r="B11" s="68"/>
    </row>
    <row r="12" spans="1:6" x14ac:dyDescent="0.25">
      <c r="A12" s="52" t="s">
        <v>18</v>
      </c>
      <c r="B12" s="68"/>
    </row>
    <row r="16" spans="1:6" x14ac:dyDescent="0.25">
      <c r="D16" s="67"/>
    </row>
  </sheetData>
  <sheetProtection password="D9CC" sheet="1" objects="1" scenarios="1"/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116471C1-D693-42F3-8DB2-A1F5C7551105}">
            <xm:f>AND(NOT(ISNONTEXT(B4)),NOT(EXACT($B$4,'Vaste waarden_SCOP'!$L$5)))</xm:f>
            <x14:dxf>
              <fill>
                <patternFill>
                  <bgColor theme="1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3" id="{1F0646DE-0CCB-4FF7-A521-5DEB060343EC}">
            <xm:f>EXACT($B$4,'Vaste waarden_SCOP'!$L$5)</xm:f>
            <x14:dxf>
              <fill>
                <patternFill>
                  <bgColor theme="1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1" id="{6690C35B-E8C5-40CE-A4B7-CB82EB44AB88}">
            <xm:f>EXACT($B$4,'Vaste waarden_SCOP'!$L$5)</xm:f>
            <x14:dxf>
              <fill>
                <patternFill>
                  <bgColor theme="1"/>
                </patternFill>
              </fill>
            </x14:dxf>
          </x14:cfRule>
          <xm:sqref>F5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'Vaste waarden_SCOP'!$L$1:$L$5</xm:f>
          </x14:formula1>
          <xm:sqref>B4</xm:sqref>
        </x14:dataValidation>
        <x14:dataValidation type="list" allowBlank="1" showInputMessage="1" showErrorMessage="1" xr:uid="{00000000-0002-0000-0100-000001000000}">
          <x14:formula1>
            <xm:f>'Vaste waarden_SCOP'!$M$1:$M$3</xm:f>
          </x14:formula1>
          <xm:sqref>B5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2"/>
  <dimension ref="A1:M18"/>
  <sheetViews>
    <sheetView workbookViewId="0">
      <selection activeCell="C18" sqref="C18"/>
    </sheetView>
  </sheetViews>
  <sheetFormatPr defaultRowHeight="15" x14ac:dyDescent="0.25"/>
  <cols>
    <col min="1" max="1" width="20.140625" customWidth="1"/>
    <col min="2" max="2" width="10.85546875" customWidth="1"/>
    <col min="3" max="3" width="10.28515625" customWidth="1"/>
    <col min="4" max="9" width="9.42578125" bestFit="1" customWidth="1"/>
    <col min="12" max="12" width="27.28515625" customWidth="1"/>
  </cols>
  <sheetData>
    <row r="1" spans="1:13" s="1" customFormat="1" ht="45" x14ac:dyDescent="0.25">
      <c r="B1" s="1" t="s">
        <v>27</v>
      </c>
      <c r="C1" s="1" t="s">
        <v>28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</row>
    <row r="2" spans="1:13" s="2" customFormat="1" x14ac:dyDescent="0.25">
      <c r="A2" s="2" t="s">
        <v>0</v>
      </c>
      <c r="B2" s="2">
        <v>2066</v>
      </c>
      <c r="C2" s="2">
        <v>2066</v>
      </c>
      <c r="D2">
        <v>2066</v>
      </c>
      <c r="E2">
        <v>2066</v>
      </c>
      <c r="F2">
        <v>2066</v>
      </c>
      <c r="G2">
        <v>2066</v>
      </c>
      <c r="H2">
        <v>1400</v>
      </c>
      <c r="I2">
        <v>1400</v>
      </c>
      <c r="J2"/>
      <c r="K2" s="2">
        <v>1</v>
      </c>
      <c r="L2" s="2" t="s">
        <v>21</v>
      </c>
      <c r="M2" s="2" t="s">
        <v>30</v>
      </c>
    </row>
    <row r="3" spans="1:13" s="2" customFormat="1" x14ac:dyDescent="0.25">
      <c r="A3" s="2" t="s">
        <v>1</v>
      </c>
      <c r="B3" s="2">
        <v>3672</v>
      </c>
      <c r="C3" s="2">
        <v>0</v>
      </c>
      <c r="D3">
        <v>3672</v>
      </c>
      <c r="E3">
        <v>0</v>
      </c>
      <c r="F3">
        <v>3672</v>
      </c>
      <c r="G3">
        <v>0</v>
      </c>
      <c r="H3">
        <v>3672</v>
      </c>
      <c r="I3">
        <v>0</v>
      </c>
      <c r="J3"/>
      <c r="K3" s="2">
        <v>2</v>
      </c>
      <c r="L3" s="2" t="s">
        <v>22</v>
      </c>
      <c r="M3" s="2" t="s">
        <v>31</v>
      </c>
    </row>
    <row r="4" spans="1:13" s="2" customFormat="1" x14ac:dyDescent="0.25">
      <c r="A4" s="2" t="s">
        <v>2</v>
      </c>
      <c r="B4" s="2">
        <v>178</v>
      </c>
      <c r="C4" s="2">
        <v>178</v>
      </c>
      <c r="D4">
        <v>178</v>
      </c>
      <c r="E4">
        <v>178</v>
      </c>
      <c r="F4">
        <v>178</v>
      </c>
      <c r="G4">
        <v>178</v>
      </c>
      <c r="H4">
        <v>179</v>
      </c>
      <c r="I4">
        <v>179</v>
      </c>
      <c r="J4"/>
      <c r="K4" s="2">
        <v>3</v>
      </c>
      <c r="L4" s="2" t="s">
        <v>23</v>
      </c>
    </row>
    <row r="5" spans="1:13" s="2" customFormat="1" x14ac:dyDescent="0.25">
      <c r="A5" s="2" t="s">
        <v>3</v>
      </c>
      <c r="B5" s="2">
        <v>0</v>
      </c>
      <c r="C5" s="2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/>
      <c r="K5" s="2">
        <v>4</v>
      </c>
      <c r="L5" s="2" t="s">
        <v>24</v>
      </c>
    </row>
    <row r="6" spans="1:13" s="2" customFormat="1" x14ac:dyDescent="0.25">
      <c r="A6" s="2" t="s">
        <v>4</v>
      </c>
      <c r="B6" s="2">
        <v>3850</v>
      </c>
      <c r="C6" s="2">
        <v>178</v>
      </c>
      <c r="D6">
        <v>3850</v>
      </c>
      <c r="E6">
        <v>178</v>
      </c>
      <c r="F6">
        <v>3850</v>
      </c>
      <c r="G6">
        <v>178</v>
      </c>
      <c r="H6">
        <v>3851</v>
      </c>
      <c r="I6">
        <v>179</v>
      </c>
      <c r="J6"/>
    </row>
    <row r="7" spans="1:13" s="2" customFormat="1" x14ac:dyDescent="0.25">
      <c r="A7" s="2" t="s">
        <v>5</v>
      </c>
      <c r="B7" s="2">
        <v>3</v>
      </c>
      <c r="C7" s="2">
        <v>3</v>
      </c>
      <c r="D7">
        <v>3</v>
      </c>
      <c r="E7">
        <v>3</v>
      </c>
      <c r="F7">
        <v>3</v>
      </c>
      <c r="G7">
        <v>3</v>
      </c>
    </row>
    <row r="8" spans="1:13" s="2" customFormat="1" x14ac:dyDescent="0.25">
      <c r="A8" s="2" t="s">
        <v>6</v>
      </c>
      <c r="B8" s="2">
        <v>0</v>
      </c>
      <c r="C8" s="2">
        <v>0</v>
      </c>
      <c r="D8">
        <v>5</v>
      </c>
      <c r="E8">
        <v>5</v>
      </c>
      <c r="F8">
        <v>5</v>
      </c>
      <c r="G8">
        <v>5</v>
      </c>
    </row>
    <row r="10" spans="1:13" x14ac:dyDescent="0.25">
      <c r="A10" s="2" t="s">
        <v>32</v>
      </c>
      <c r="B10" t="b">
        <f>AND(EXACT(SCOPon!B4,'Vaste waarden_SCOP'!L4),EXACT(SCOPon!B5,'Vaste waarden_SCOP'!M3))</f>
        <v>0</v>
      </c>
      <c r="C10" t="b">
        <f>AND(EXACT(SCOPon!B4,'Vaste waarden_SCOP'!L4),EXACT(SCOPon!B5,'Vaste waarden_SCOP'!M2))</f>
        <v>0</v>
      </c>
      <c r="D10" t="b">
        <f>AND(EXACT(SCOPon!B4,'Vaste waarden_SCOP'!L3),EXACT(SCOPon!B5,'Vaste waarden_SCOP'!M3))</f>
        <v>0</v>
      </c>
      <c r="E10" t="b">
        <f>AND(EXACT(SCOPon!B4,'Vaste waarden_SCOP'!L3),EXACT(SCOPon!B5,'Vaste waarden_SCOP'!M2))</f>
        <v>0</v>
      </c>
      <c r="F10" t="b">
        <f>AND(EXACT(SCOPon!B4,'Vaste waarden_SCOP'!L2),EXACT(SCOPon!B5,'Vaste waarden_SCOP'!M3))</f>
        <v>0</v>
      </c>
      <c r="G10" t="b">
        <f>AND(EXACT(SCOPon!B4,'Vaste waarden_SCOP'!L2),EXACT(SCOPon!B5,'Vaste waarden_SCOP'!M2))</f>
        <v>0</v>
      </c>
      <c r="H10" t="b">
        <f>AND(EXACT(SCOPon!B4,'Vaste waarden_SCOP'!L5),EXACT(SCOPon!B5,'Vaste waarden_SCOP'!M3))</f>
        <v>0</v>
      </c>
      <c r="I10" t="b">
        <f>AND(EXACT(SCOPon!B4,'Vaste waarden_SCOP'!L5),EXACT(SCOPon!B5,'Vaste waarden_SCOP'!M2))</f>
        <v>0</v>
      </c>
    </row>
    <row r="11" spans="1:13" ht="18" x14ac:dyDescent="0.35">
      <c r="A11" t="s">
        <v>20</v>
      </c>
      <c r="B11">
        <f>B2*SCOPon!$B$8</f>
        <v>0</v>
      </c>
      <c r="C11">
        <f>C2*SCOPon!$B$8</f>
        <v>0</v>
      </c>
      <c r="D11">
        <f>D2*SCOPon!$B$8</f>
        <v>0</v>
      </c>
      <c r="E11">
        <f>E2*SCOPon!$B$8</f>
        <v>0</v>
      </c>
      <c r="F11">
        <f>F2*SCOPon!$B$8</f>
        <v>0</v>
      </c>
      <c r="G11">
        <f>G2*SCOPon!$B$8</f>
        <v>0</v>
      </c>
      <c r="H11">
        <f>H2*SCOPon!$B$8</f>
        <v>0</v>
      </c>
      <c r="I11">
        <f>I2*SCOPon!$B$8</f>
        <v>0</v>
      </c>
    </row>
    <row r="12" spans="1:13" x14ac:dyDescent="0.25">
      <c r="A12" t="s">
        <v>14</v>
      </c>
      <c r="B12">
        <f>(SCOPon!$B$7+'Vaste waarden_SCOP'!B7+'Vaste waarden_SCOP'!B8-0.5)*2.5/100</f>
        <v>6.25E-2</v>
      </c>
      <c r="C12">
        <f>(SCOPon!$B$7+'Vaste waarden_SCOP'!C7+'Vaste waarden_SCOP'!C8-0.5)*2.5/100</f>
        <v>6.25E-2</v>
      </c>
      <c r="D12">
        <f>(SCOPon!$B$7+'Vaste waarden_SCOP'!D7+'Vaste waarden_SCOP'!D8-0.5)*2.5/100</f>
        <v>0.1875</v>
      </c>
      <c r="E12">
        <f>(SCOPon!$B$7+'Vaste waarden_SCOP'!E7+'Vaste waarden_SCOP'!E8-0.5)*2.5/100</f>
        <v>0.1875</v>
      </c>
      <c r="F12">
        <f>(SCOPon!$B$7+'Vaste waarden_SCOP'!F7+'Vaste waarden_SCOP'!F8-0.5)*2.5/100</f>
        <v>0.1875</v>
      </c>
      <c r="G12">
        <f>(SCOPon!$B$7+'Vaste waarden_SCOP'!G7+'Vaste waarden_SCOP'!G8-0.5)*2.5/100</f>
        <v>0.1875</v>
      </c>
    </row>
    <row r="13" spans="1:13" x14ac:dyDescent="0.25">
      <c r="A13" t="s">
        <v>26</v>
      </c>
      <c r="B13" t="e">
        <f>1/(1/SCOPon!$F$5-(B3*SCOPon!$B$9+'Vaste waarden_SCOP'!B4*SCOPon!$B$10+SCOPon!$B$11*'Vaste waarden_SCOP'!B5+SCOPon!$B$12*'Vaste waarden_SCOP'!B6)/'Vaste waarden_SCOP'!B11)</f>
        <v>#VALUE!</v>
      </c>
      <c r="C13" t="e">
        <f>1/(1/SCOPon!$F$5-(C3*SCOPon!$B$9+'Vaste waarden_SCOP'!C4*SCOPon!$B$10+SCOPon!$B$11*'Vaste waarden_SCOP'!C5+SCOPon!$B$12*'Vaste waarden_SCOP'!C6)/'Vaste waarden_SCOP'!C11)</f>
        <v>#VALUE!</v>
      </c>
      <c r="D13" t="e">
        <f>1/(1/SCOPon!$F$5-(D3*SCOPon!$B$9+'Vaste waarden_SCOP'!D4*SCOPon!$B$10+SCOPon!$B$11*'Vaste waarden_SCOP'!D5+SCOPon!$B$12*'Vaste waarden_SCOP'!D6)/'Vaste waarden_SCOP'!D11)</f>
        <v>#VALUE!</v>
      </c>
      <c r="E13" t="e">
        <f>1/(1/SCOPon!$F$5-(E3*SCOPon!$B$9+'Vaste waarden_SCOP'!E4*SCOPon!$B$10+SCOPon!$B$11*'Vaste waarden_SCOP'!E5+SCOPon!$B$12*'Vaste waarden_SCOP'!E6)/'Vaste waarden_SCOP'!E11)</f>
        <v>#VALUE!</v>
      </c>
      <c r="F13" t="e">
        <f>1/(1/SCOPon!$F$5-(F3*SCOPon!$B$9+'Vaste waarden_SCOP'!F4*SCOPon!$B$10+SCOPon!$B$11*'Vaste waarden_SCOP'!F5+SCOPon!$B$12*'Vaste waarden_SCOP'!F6)/'Vaste waarden_SCOP'!F11)</f>
        <v>#VALUE!</v>
      </c>
      <c r="G13" t="e">
        <f>1/(1/SCOPon!$F$5-(G3*SCOPon!$B$9+'Vaste waarden_SCOP'!G4*SCOPon!$B$10+SCOPon!$B$11*'Vaste waarden_SCOP'!G5+SCOPon!$B$12*'Vaste waarden_SCOP'!G6)/'Vaste waarden_SCOP'!G11)</f>
        <v>#VALUE!</v>
      </c>
      <c r="H13" t="e">
        <f>1/(1/(SCOPon!$B$6-0.005)-(H3*SCOPon!$B$9+'Vaste waarden_SCOP'!H4*SCOPon!$B$10+SCOPon!$B$11*'Vaste waarden_SCOP'!H5+SCOPon!$B$12*'Vaste waarden_SCOP'!H6)/'Vaste waarden_SCOP'!H11)</f>
        <v>#DIV/0!</v>
      </c>
      <c r="I13" t="e">
        <f>1/(1/(SCOPon!$B$6-0.005)-(I3*SCOPon!$B$9+'Vaste waarden_SCOP'!I4*SCOPon!$B$10+SCOPon!$B$11*'Vaste waarden_SCOP'!I5+SCOPon!$B$12*'Vaste waarden_SCOP'!I6)/'Vaste waarden_SCOP'!I11)</f>
        <v>#DIV/0!</v>
      </c>
    </row>
    <row r="16" spans="1:13" x14ac:dyDescent="0.25">
      <c r="A16" t="s">
        <v>75</v>
      </c>
      <c r="C16" t="b">
        <f>AND(NOT(ISBLANK(SCOPon!B4)),NOT(ISBLANK(SCOPon!B5)),NOT(ISBLANK(SCOPon!B7)),NOT(ISBLANK(SCOPon!B8)),NOT(ISBLANK(SCOPon!B9)),NOT(ISBLANK(SCOPon!B10)),NOT(ISBLANK(SCOPon!B11)),NOT(ISBLANK(SCOPon!B12)))</f>
        <v>0</v>
      </c>
    </row>
    <row r="17" spans="1:3" x14ac:dyDescent="0.25">
      <c r="A17" t="s">
        <v>74</v>
      </c>
      <c r="C17" t="b">
        <f>AND(NOT(ISBLANK(SCOPon!B4)),NOT(ISBLANK(SCOPon!B5)),NOT(ISBLANK(SCOPon!B6)),NOT(ISBLANK(SCOPon!B8)),NOT(ISBLANK(SCOPon!B9)),NOT(ISBLANK(SCOPon!B10)),NOT(ISBLANK(SCOPon!B11)),NOT(ISBLANK(SCOPon!B12)))</f>
        <v>0</v>
      </c>
    </row>
    <row r="18" spans="1:3" x14ac:dyDescent="0.25">
      <c r="A18" t="s">
        <v>73</v>
      </c>
      <c r="C18" t="b">
        <f>OR(AND(NOT(I10),C16),AND(I10,C17), AND((H10),C17))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3"/>
  <dimension ref="A2:F11"/>
  <sheetViews>
    <sheetView zoomScaleNormal="100" workbookViewId="0">
      <selection activeCell="G13" sqref="G13"/>
    </sheetView>
  </sheetViews>
  <sheetFormatPr defaultRowHeight="15" x14ac:dyDescent="0.25"/>
  <cols>
    <col min="1" max="1" width="26.140625" style="52" customWidth="1"/>
    <col min="2" max="2" width="14" style="52" customWidth="1"/>
    <col min="3" max="3" width="16.5703125" style="52" customWidth="1"/>
    <col min="4" max="4" width="9.140625" style="52"/>
    <col min="5" max="6" width="15.5703125" style="52" customWidth="1"/>
    <col min="7" max="16384" width="9.140625" style="52"/>
  </cols>
  <sheetData>
    <row r="2" spans="1:6" x14ac:dyDescent="0.25">
      <c r="A2" s="51" t="s">
        <v>13</v>
      </c>
      <c r="E2" s="51" t="s">
        <v>33</v>
      </c>
    </row>
    <row r="3" spans="1:6" x14ac:dyDescent="0.25">
      <c r="A3" s="52" t="s">
        <v>37</v>
      </c>
      <c r="B3" s="61"/>
      <c r="E3" s="53" t="s">
        <v>42</v>
      </c>
      <c r="F3" s="54" t="str">
        <f>IF(NOT('Vaste waarden SGUEh'!C16), "",IF('Vaste waarden SGUEh'!B11,'Vaste waarden SGUEh'!B12,IF('Vaste waarden SGUEh'!C11,'Vaste waarden SGUEh'!C12, IF('Vaste waarden SGUEh'!D11,'Vaste waarden SGUEh'!D12,""))))</f>
        <v/>
      </c>
    </row>
    <row r="4" spans="1:6" ht="18" x14ac:dyDescent="0.35">
      <c r="A4" s="55" t="s">
        <v>19</v>
      </c>
      <c r="B4" s="62"/>
      <c r="E4" s="52" t="s">
        <v>43</v>
      </c>
      <c r="F4" s="56" t="str">
        <f>IF(NOT('Vaste waarden SGUEh'!C16),"",'Vaste waarden SGUEh'!I53)</f>
        <v/>
      </c>
    </row>
    <row r="5" spans="1:6" ht="18" x14ac:dyDescent="0.35">
      <c r="A5" s="52" t="s">
        <v>34</v>
      </c>
      <c r="B5" s="62"/>
      <c r="E5" s="57" t="s">
        <v>179</v>
      </c>
      <c r="F5" s="58" t="str">
        <f>IF('Vaste waarden SGUEh'!C16,2.5/(1/F3-1/F4),"")</f>
        <v/>
      </c>
    </row>
    <row r="7" spans="1:6" x14ac:dyDescent="0.25">
      <c r="A7" s="59" t="s">
        <v>41</v>
      </c>
      <c r="B7" s="60" t="s">
        <v>39</v>
      </c>
      <c r="C7" s="60" t="s">
        <v>40</v>
      </c>
    </row>
    <row r="8" spans="1:6" x14ac:dyDescent="0.25">
      <c r="A8" s="59">
        <v>-7</v>
      </c>
      <c r="B8" s="63"/>
      <c r="C8" s="64"/>
    </row>
    <row r="9" spans="1:6" x14ac:dyDescent="0.25">
      <c r="A9" s="59">
        <v>2</v>
      </c>
      <c r="B9" s="63"/>
      <c r="C9" s="64"/>
    </row>
    <row r="10" spans="1:6" x14ac:dyDescent="0.25">
      <c r="A10" s="59">
        <v>7</v>
      </c>
      <c r="B10" s="63"/>
      <c r="C10" s="64"/>
    </row>
    <row r="11" spans="1:6" x14ac:dyDescent="0.25">
      <c r="A11" s="59">
        <v>12</v>
      </c>
      <c r="B11" s="63"/>
      <c r="C11" s="64"/>
    </row>
  </sheetData>
  <sheetProtection password="D9CC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'Vaste waarden SGUEh'!$A$1:$A$4</xm:f>
          </x14:formula1>
          <xm:sqref>B3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2:M55"/>
  <sheetViews>
    <sheetView topLeftCell="A6" zoomScaleNormal="100" workbookViewId="0">
      <selection activeCell="C17" sqref="C17"/>
    </sheetView>
  </sheetViews>
  <sheetFormatPr defaultRowHeight="15" x14ac:dyDescent="0.25"/>
  <cols>
    <col min="1" max="1" width="28.5703125" customWidth="1"/>
    <col min="3" max="4" width="9.42578125" bestFit="1" customWidth="1"/>
    <col min="5" max="5" width="27.5703125" customWidth="1"/>
    <col min="6" max="6" width="19.28515625" customWidth="1"/>
    <col min="7" max="7" width="33.7109375" customWidth="1"/>
    <col min="8" max="8" width="38.28515625" customWidth="1"/>
    <col min="9" max="9" width="32.7109375" customWidth="1"/>
    <col min="10" max="10" width="31.5703125" customWidth="1"/>
  </cols>
  <sheetData>
    <row r="2" spans="1:7" x14ac:dyDescent="0.25">
      <c r="A2" s="2" t="s">
        <v>35</v>
      </c>
    </row>
    <row r="3" spans="1:7" x14ac:dyDescent="0.25">
      <c r="A3" s="2" t="s">
        <v>36</v>
      </c>
    </row>
    <row r="4" spans="1:7" x14ac:dyDescent="0.25">
      <c r="A4" s="2" t="s">
        <v>38</v>
      </c>
    </row>
    <row r="6" spans="1:7" x14ac:dyDescent="0.25">
      <c r="B6" s="2" t="s">
        <v>45</v>
      </c>
      <c r="C6" t="s">
        <v>46</v>
      </c>
      <c r="D6" t="s">
        <v>47</v>
      </c>
    </row>
    <row r="7" spans="1:7" x14ac:dyDescent="0.25">
      <c r="A7" t="s">
        <v>48</v>
      </c>
      <c r="B7">
        <v>-10</v>
      </c>
      <c r="C7">
        <v>-10</v>
      </c>
      <c r="D7">
        <v>-10</v>
      </c>
    </row>
    <row r="8" spans="1:7" x14ac:dyDescent="0.25">
      <c r="A8" t="s">
        <v>5</v>
      </c>
      <c r="B8">
        <v>3</v>
      </c>
      <c r="C8">
        <v>3</v>
      </c>
      <c r="D8">
        <v>3</v>
      </c>
    </row>
    <row r="9" spans="1:7" x14ac:dyDescent="0.25">
      <c r="A9" t="s">
        <v>6</v>
      </c>
      <c r="B9">
        <v>5</v>
      </c>
      <c r="C9">
        <v>5</v>
      </c>
      <c r="D9">
        <v>0</v>
      </c>
    </row>
    <row r="11" spans="1:7" x14ac:dyDescent="0.25">
      <c r="A11" s="2" t="s">
        <v>32</v>
      </c>
      <c r="B11" t="b">
        <f>EXACT(SGUEh!B3,'Vaste waarden SGUEh'!A2)</f>
        <v>0</v>
      </c>
      <c r="C11" t="b">
        <f>EXACT(SGUEh!B3,'Vaste waarden SGUEh'!A3)</f>
        <v>0</v>
      </c>
      <c r="D11" t="b">
        <f>EXACT(SGUEh!B3,'Vaste waarden SGUEh'!A4)</f>
        <v>0</v>
      </c>
    </row>
    <row r="12" spans="1:7" x14ac:dyDescent="0.25">
      <c r="A12" s="5" t="s">
        <v>42</v>
      </c>
      <c r="B12">
        <f>(SGUEh!$B$4+'Vaste waarden SGUEh'!B8+'Vaste waarden SGUEh'!B9-0.5)/100</f>
        <v>7.4999999999999997E-2</v>
      </c>
      <c r="C12">
        <f>(SGUEh!$B$4+'Vaste waarden SGUEh'!C8+'Vaste waarden SGUEh'!C9-0.5)/100</f>
        <v>7.4999999999999997E-2</v>
      </c>
      <c r="D12">
        <f>(SGUEh!$B$4+'Vaste waarden SGUEh'!D8+'Vaste waarden SGUEh'!D9-0.5)/100</f>
        <v>2.5000000000000001E-2</v>
      </c>
    </row>
    <row r="13" spans="1:7" ht="18" x14ac:dyDescent="0.35">
      <c r="A13" t="s">
        <v>43</v>
      </c>
    </row>
    <row r="14" spans="1:7" ht="18" x14ac:dyDescent="0.35">
      <c r="A14" t="s">
        <v>44</v>
      </c>
    </row>
    <row r="16" spans="1:7" x14ac:dyDescent="0.25">
      <c r="A16" t="s">
        <v>73</v>
      </c>
      <c r="C16" t="b">
        <f>AND(NOT(ISBLANK(SGUEh!B3)),NOT(ISBLANK(SGUEh!B4)),NOT(ISBLANK(SGUEh!B5)),NOT(ISBLANK(SGUEh!B8)),NOT(ISBLANK(SGUEh!B9)),NOT(ISBLANK(SGUEh!B10)),NOT(ISBLANK(SGUEh!B11)),NOT(ISBLANK(SGUEh!B11)), NOT(ISBLANK(SGUEh!C8)),NOT(ISBLANK(SGUEh!C9)),NOT(ISBLANK(SGUEh!C10)),NOT(ISBLANK(SGUEh!C11)))</f>
        <v>0</v>
      </c>
      <c r="G16" s="27" t="s">
        <v>71</v>
      </c>
    </row>
    <row r="17" spans="3:13" x14ac:dyDescent="0.25">
      <c r="G17" s="27">
        <f>IF(B11,B7,IF(C11,C7,IF(D11,D7,0)))</f>
        <v>0</v>
      </c>
    </row>
    <row r="20" spans="3:13" x14ac:dyDescent="0.25">
      <c r="D20" s="4" t="s">
        <v>49</v>
      </c>
      <c r="E20" s="4" t="s">
        <v>50</v>
      </c>
      <c r="F20" s="4" t="s">
        <v>51</v>
      </c>
      <c r="G20" s="4" t="s">
        <v>52</v>
      </c>
      <c r="H20" s="6" t="s">
        <v>53</v>
      </c>
      <c r="I20" s="4" t="s">
        <v>54</v>
      </c>
      <c r="J20" s="4" t="s">
        <v>55</v>
      </c>
      <c r="K20" s="7"/>
      <c r="L20" s="8" t="s">
        <v>72</v>
      </c>
      <c r="M20" s="8"/>
    </row>
    <row r="21" spans="3:13" x14ac:dyDescent="0.25">
      <c r="D21" s="4" t="s">
        <v>56</v>
      </c>
      <c r="E21" s="4" t="s">
        <v>57</v>
      </c>
      <c r="F21" s="4" t="s">
        <v>58</v>
      </c>
      <c r="G21" s="4" t="s">
        <v>59</v>
      </c>
      <c r="H21" s="6" t="s">
        <v>60</v>
      </c>
      <c r="I21" s="4" t="s">
        <v>61</v>
      </c>
      <c r="J21" s="4" t="s">
        <v>62</v>
      </c>
      <c r="K21" s="7"/>
    </row>
    <row r="22" spans="3:13" x14ac:dyDescent="0.25">
      <c r="C22" s="9" t="s">
        <v>63</v>
      </c>
      <c r="D22" s="10">
        <v>21</v>
      </c>
      <c r="E22" s="10">
        <v>-10</v>
      </c>
      <c r="F22" s="10">
        <v>1</v>
      </c>
      <c r="G22" s="11">
        <f>SGUEh!$B$5*((E22-16)/($G$17-16))</f>
        <v>0</v>
      </c>
      <c r="H22" s="12">
        <f>$H$25+(E22-$E$25)*($H$34-$H$25)/($E$34-$E$25)</f>
        <v>0</v>
      </c>
      <c r="I22" s="12">
        <f t="shared" ref="I22:I47" si="0">F22*G22</f>
        <v>0</v>
      </c>
      <c r="J22" s="12" t="e">
        <f>F22*100*(G22/H22)</f>
        <v>#DIV/0!</v>
      </c>
      <c r="K22" s="13"/>
      <c r="L22" s="14" t="e">
        <f>G22/$G$22*F22</f>
        <v>#DIV/0!</v>
      </c>
      <c r="M22" s="14"/>
    </row>
    <row r="23" spans="3:13" x14ac:dyDescent="0.25">
      <c r="D23" s="10">
        <v>22</v>
      </c>
      <c r="E23" s="10">
        <v>-9</v>
      </c>
      <c r="F23" s="10">
        <v>25</v>
      </c>
      <c r="G23" s="11">
        <f>SGUEh!$B$5*((E23-16)/($G$17-16))</f>
        <v>0</v>
      </c>
      <c r="H23" s="12">
        <f t="shared" ref="H23:H24" si="1">$H$25+(E23-$E$25)*($H$34-$H$25)/($E$34-$E$25)</f>
        <v>0</v>
      </c>
      <c r="I23" s="12">
        <f t="shared" si="0"/>
        <v>0</v>
      </c>
      <c r="J23" s="12" t="e">
        <f t="shared" ref="J23:J47" si="2">F23*100*(G23/H23)</f>
        <v>#DIV/0!</v>
      </c>
      <c r="K23" s="13"/>
      <c r="L23" s="14" t="e">
        <f t="shared" ref="L23:L47" si="3">G23/$G$22*F23</f>
        <v>#DIV/0!</v>
      </c>
      <c r="M23" s="14"/>
    </row>
    <row r="24" spans="3:13" x14ac:dyDescent="0.25">
      <c r="D24" s="10">
        <v>23</v>
      </c>
      <c r="E24" s="10">
        <v>-8</v>
      </c>
      <c r="F24" s="10">
        <v>23</v>
      </c>
      <c r="G24" s="11">
        <f>SGUEh!$B$5*((E24-16)/($G$17-16))</f>
        <v>0</v>
      </c>
      <c r="H24" s="12">
        <f t="shared" si="1"/>
        <v>0</v>
      </c>
      <c r="I24" s="12">
        <f t="shared" si="0"/>
        <v>0</v>
      </c>
      <c r="J24" s="12" t="e">
        <f t="shared" si="2"/>
        <v>#DIV/0!</v>
      </c>
      <c r="K24" s="13"/>
      <c r="L24" s="14" t="e">
        <f t="shared" si="3"/>
        <v>#DIV/0!</v>
      </c>
      <c r="M24" s="14"/>
    </row>
    <row r="25" spans="3:13" x14ac:dyDescent="0.25">
      <c r="C25" s="23" t="s">
        <v>64</v>
      </c>
      <c r="D25" s="24">
        <v>24</v>
      </c>
      <c r="E25" s="24">
        <v>-7</v>
      </c>
      <c r="F25" s="24">
        <v>24</v>
      </c>
      <c r="G25" s="11">
        <f>SGUEh!$B$5*((E25-16)/($G$17-16))</f>
        <v>0</v>
      </c>
      <c r="H25" s="25">
        <f>SGUEh!C8</f>
        <v>0</v>
      </c>
      <c r="I25" s="25">
        <f t="shared" si="0"/>
        <v>0</v>
      </c>
      <c r="J25" s="25" t="e">
        <f t="shared" si="2"/>
        <v>#DIV/0!</v>
      </c>
      <c r="K25" s="26"/>
      <c r="L25" s="14" t="e">
        <f t="shared" si="3"/>
        <v>#DIV/0!</v>
      </c>
      <c r="M25" s="14"/>
    </row>
    <row r="26" spans="3:13" x14ac:dyDescent="0.25">
      <c r="C26" s="15"/>
      <c r="D26" s="10">
        <v>25</v>
      </c>
      <c r="E26" s="10">
        <v>-6</v>
      </c>
      <c r="F26" s="10">
        <v>27</v>
      </c>
      <c r="G26" s="11">
        <f>SGUEh!$B$5*((E26-16)/($G$17-16))</f>
        <v>0</v>
      </c>
      <c r="H26" s="12">
        <f>$H$25+(E26-$E$25)*($H$34-$H$25)/($E$34-$E$25)</f>
        <v>0</v>
      </c>
      <c r="I26" s="12">
        <f t="shared" si="0"/>
        <v>0</v>
      </c>
      <c r="J26" s="12" t="e">
        <f t="shared" si="2"/>
        <v>#DIV/0!</v>
      </c>
      <c r="K26" s="13"/>
      <c r="L26" s="14" t="e">
        <f t="shared" si="3"/>
        <v>#DIV/0!</v>
      </c>
      <c r="M26" s="14"/>
    </row>
    <row r="27" spans="3:13" x14ac:dyDescent="0.25">
      <c r="D27" s="10">
        <v>26</v>
      </c>
      <c r="E27" s="10">
        <v>-5</v>
      </c>
      <c r="F27" s="10">
        <v>68</v>
      </c>
      <c r="G27" s="11">
        <f>SGUEh!$B$5*((E27-16)/($G$17-16))</f>
        <v>0</v>
      </c>
      <c r="H27" s="12">
        <f t="shared" ref="H27:H33" si="4">$H$25+(E27-$E$25)*($H$34-$H$25)/($E$34-$E$25)</f>
        <v>0</v>
      </c>
      <c r="I27" s="12">
        <f t="shared" si="0"/>
        <v>0</v>
      </c>
      <c r="J27" s="12" t="e">
        <f t="shared" si="2"/>
        <v>#DIV/0!</v>
      </c>
      <c r="K27" s="13"/>
      <c r="L27" s="14" t="e">
        <f t="shared" si="3"/>
        <v>#DIV/0!</v>
      </c>
      <c r="M27" s="14"/>
    </row>
    <row r="28" spans="3:13" x14ac:dyDescent="0.25">
      <c r="D28" s="10">
        <v>27</v>
      </c>
      <c r="E28" s="10">
        <v>-4</v>
      </c>
      <c r="F28" s="10">
        <v>91</v>
      </c>
      <c r="G28" s="11">
        <f>SGUEh!$B$5*((E28-16)/($G$17-16))</f>
        <v>0</v>
      </c>
      <c r="H28" s="12">
        <f t="shared" si="4"/>
        <v>0</v>
      </c>
      <c r="I28" s="12">
        <f t="shared" si="0"/>
        <v>0</v>
      </c>
      <c r="J28" s="12" t="e">
        <f t="shared" si="2"/>
        <v>#DIV/0!</v>
      </c>
      <c r="K28" s="13"/>
      <c r="L28" s="14" t="e">
        <f t="shared" si="3"/>
        <v>#DIV/0!</v>
      </c>
      <c r="M28" s="14"/>
    </row>
    <row r="29" spans="3:13" x14ac:dyDescent="0.25">
      <c r="D29" s="10">
        <v>28</v>
      </c>
      <c r="E29" s="10">
        <v>-3</v>
      </c>
      <c r="F29" s="10">
        <v>89</v>
      </c>
      <c r="G29" s="11">
        <f>SGUEh!$B$5*((E29-16)/($G$17-16))</f>
        <v>0</v>
      </c>
      <c r="H29" s="12">
        <f t="shared" si="4"/>
        <v>0</v>
      </c>
      <c r="I29" s="12">
        <f t="shared" si="0"/>
        <v>0</v>
      </c>
      <c r="J29" s="12" t="e">
        <f t="shared" si="2"/>
        <v>#DIV/0!</v>
      </c>
      <c r="K29" s="13"/>
      <c r="L29" s="14" t="e">
        <f t="shared" si="3"/>
        <v>#DIV/0!</v>
      </c>
      <c r="M29" s="14"/>
    </row>
    <row r="30" spans="3:13" x14ac:dyDescent="0.25">
      <c r="D30" s="10">
        <v>29</v>
      </c>
      <c r="E30" s="10">
        <v>-2</v>
      </c>
      <c r="F30" s="10">
        <v>165</v>
      </c>
      <c r="G30" s="11">
        <f>SGUEh!$B$5*((E30-16)/($G$17-16))</f>
        <v>0</v>
      </c>
      <c r="H30" s="12">
        <f t="shared" si="4"/>
        <v>0</v>
      </c>
      <c r="I30" s="12">
        <f t="shared" si="0"/>
        <v>0</v>
      </c>
      <c r="J30" s="12" t="e">
        <f t="shared" si="2"/>
        <v>#DIV/0!</v>
      </c>
      <c r="K30" s="13"/>
      <c r="L30" s="14" t="e">
        <f t="shared" si="3"/>
        <v>#DIV/0!</v>
      </c>
      <c r="M30" s="14"/>
    </row>
    <row r="31" spans="3:13" x14ac:dyDescent="0.25">
      <c r="D31" s="10">
        <v>30</v>
      </c>
      <c r="E31" s="10">
        <v>-1</v>
      </c>
      <c r="F31" s="10">
        <v>173</v>
      </c>
      <c r="G31" s="11">
        <f>SGUEh!$B$5*((E31-16)/($G$17-16))</f>
        <v>0</v>
      </c>
      <c r="H31" s="12">
        <f t="shared" si="4"/>
        <v>0</v>
      </c>
      <c r="I31" s="12">
        <f t="shared" si="0"/>
        <v>0</v>
      </c>
      <c r="J31" s="12" t="e">
        <f t="shared" si="2"/>
        <v>#DIV/0!</v>
      </c>
      <c r="K31" s="13"/>
      <c r="L31" s="14" t="e">
        <f t="shared" si="3"/>
        <v>#DIV/0!</v>
      </c>
      <c r="M31" s="14"/>
    </row>
    <row r="32" spans="3:13" x14ac:dyDescent="0.25">
      <c r="D32" s="10">
        <v>31</v>
      </c>
      <c r="E32" s="10">
        <v>0</v>
      </c>
      <c r="F32" s="10">
        <v>240</v>
      </c>
      <c r="G32" s="11">
        <f>SGUEh!$B$5*((E32-16)/($G$17-16))</f>
        <v>0</v>
      </c>
      <c r="H32" s="12">
        <f t="shared" si="4"/>
        <v>0</v>
      </c>
      <c r="I32" s="12">
        <f t="shared" si="0"/>
        <v>0</v>
      </c>
      <c r="J32" s="12" t="e">
        <f t="shared" si="2"/>
        <v>#DIV/0!</v>
      </c>
      <c r="K32" s="13"/>
      <c r="L32" s="14" t="e">
        <f t="shared" si="3"/>
        <v>#DIV/0!</v>
      </c>
      <c r="M32" s="14"/>
    </row>
    <row r="33" spans="3:13" x14ac:dyDescent="0.25">
      <c r="D33" s="10">
        <v>32</v>
      </c>
      <c r="E33" s="10">
        <v>1</v>
      </c>
      <c r="F33" s="10">
        <v>280</v>
      </c>
      <c r="G33" s="11">
        <f>SGUEh!$B$5*((E33-16)/($G$17-16))</f>
        <v>0</v>
      </c>
      <c r="H33" s="12">
        <f t="shared" si="4"/>
        <v>0</v>
      </c>
      <c r="I33" s="12">
        <f t="shared" si="0"/>
        <v>0</v>
      </c>
      <c r="J33" s="12" t="e">
        <f t="shared" si="2"/>
        <v>#DIV/0!</v>
      </c>
      <c r="K33" s="13"/>
      <c r="L33" s="14" t="e">
        <f t="shared" si="3"/>
        <v>#DIV/0!</v>
      </c>
      <c r="M33" s="14"/>
    </row>
    <row r="34" spans="3:13" x14ac:dyDescent="0.25">
      <c r="C34" s="23" t="s">
        <v>65</v>
      </c>
      <c r="D34" s="24">
        <v>33</v>
      </c>
      <c r="E34" s="24">
        <v>2</v>
      </c>
      <c r="F34" s="24">
        <v>320</v>
      </c>
      <c r="G34" s="11">
        <f>SGUEh!$B$5*((E34-16)/($G$17-16))</f>
        <v>0</v>
      </c>
      <c r="H34" s="25">
        <f>SGUEh!C9</f>
        <v>0</v>
      </c>
      <c r="I34" s="25">
        <f t="shared" si="0"/>
        <v>0</v>
      </c>
      <c r="J34" s="25" t="e">
        <f t="shared" si="2"/>
        <v>#DIV/0!</v>
      </c>
      <c r="K34" s="26"/>
      <c r="L34" s="14" t="e">
        <f t="shared" si="3"/>
        <v>#DIV/0!</v>
      </c>
      <c r="M34" s="14"/>
    </row>
    <row r="35" spans="3:13" x14ac:dyDescent="0.25">
      <c r="D35" s="10">
        <v>34</v>
      </c>
      <c r="E35" s="10">
        <v>3</v>
      </c>
      <c r="F35" s="10">
        <v>357</v>
      </c>
      <c r="G35" s="11">
        <f>SGUEh!$B$5*((E35-16)/($G$17-16))</f>
        <v>0</v>
      </c>
      <c r="H35" s="12">
        <f>$H$34+(E35-$E$34)*($H$39-$H$34)/($E$39-$E$34)</f>
        <v>0</v>
      </c>
      <c r="I35" s="12">
        <f t="shared" si="0"/>
        <v>0</v>
      </c>
      <c r="J35" s="12" t="e">
        <f t="shared" si="2"/>
        <v>#DIV/0!</v>
      </c>
      <c r="K35" s="13"/>
      <c r="L35" s="14" t="e">
        <f t="shared" si="3"/>
        <v>#DIV/0!</v>
      </c>
      <c r="M35" s="14"/>
    </row>
    <row r="36" spans="3:13" x14ac:dyDescent="0.25">
      <c r="D36" s="10">
        <v>35</v>
      </c>
      <c r="E36" s="10">
        <v>4</v>
      </c>
      <c r="F36" s="10">
        <v>356</v>
      </c>
      <c r="G36" s="11">
        <f>SGUEh!$B$5*((E36-16)/($G$17-16))</f>
        <v>0</v>
      </c>
      <c r="H36" s="12">
        <f t="shared" ref="H36:H38" si="5">$H$34+(E36-$E$34)*($H$39-$H$34)/($E$39-$E$34)</f>
        <v>0</v>
      </c>
      <c r="I36" s="12">
        <f t="shared" si="0"/>
        <v>0</v>
      </c>
      <c r="J36" s="12" t="e">
        <f t="shared" si="2"/>
        <v>#DIV/0!</v>
      </c>
      <c r="K36" s="13"/>
      <c r="L36" s="14" t="e">
        <f t="shared" si="3"/>
        <v>#DIV/0!</v>
      </c>
      <c r="M36" s="14"/>
    </row>
    <row r="37" spans="3:13" x14ac:dyDescent="0.25">
      <c r="D37" s="10">
        <v>36</v>
      </c>
      <c r="E37" s="10">
        <v>5</v>
      </c>
      <c r="F37" s="10">
        <v>303</v>
      </c>
      <c r="G37" s="11">
        <f>SGUEh!$B$5*((E37-16)/($G$17-16))</f>
        <v>0</v>
      </c>
      <c r="H37" s="12">
        <f t="shared" si="5"/>
        <v>0</v>
      </c>
      <c r="I37" s="12">
        <f t="shared" si="0"/>
        <v>0</v>
      </c>
      <c r="J37" s="12" t="e">
        <f t="shared" si="2"/>
        <v>#DIV/0!</v>
      </c>
      <c r="K37" s="13"/>
      <c r="L37" s="14" t="e">
        <f t="shared" si="3"/>
        <v>#DIV/0!</v>
      </c>
      <c r="M37" s="14"/>
    </row>
    <row r="38" spans="3:13" x14ac:dyDescent="0.25">
      <c r="D38" s="10">
        <v>37</v>
      </c>
      <c r="E38" s="10">
        <v>6</v>
      </c>
      <c r="F38" s="10">
        <v>330</v>
      </c>
      <c r="G38" s="11">
        <f>SGUEh!$B$5*((E38-16)/($G$17-16))</f>
        <v>0</v>
      </c>
      <c r="H38" s="12">
        <f t="shared" si="5"/>
        <v>0</v>
      </c>
      <c r="I38" s="12">
        <f t="shared" si="0"/>
        <v>0</v>
      </c>
      <c r="J38" s="12" t="e">
        <f t="shared" si="2"/>
        <v>#DIV/0!</v>
      </c>
      <c r="K38" s="13"/>
      <c r="L38" s="14" t="e">
        <f t="shared" si="3"/>
        <v>#DIV/0!</v>
      </c>
      <c r="M38" s="14"/>
    </row>
    <row r="39" spans="3:13" x14ac:dyDescent="0.25">
      <c r="C39" s="23" t="s">
        <v>66</v>
      </c>
      <c r="D39" s="24">
        <v>38</v>
      </c>
      <c r="E39" s="24">
        <v>7</v>
      </c>
      <c r="F39" s="24">
        <v>326</v>
      </c>
      <c r="G39" s="11">
        <f>SGUEh!$B$5*((E39-16)/($G$17-16))</f>
        <v>0</v>
      </c>
      <c r="H39" s="25">
        <f>SGUEh!C10</f>
        <v>0</v>
      </c>
      <c r="I39" s="25">
        <f t="shared" si="0"/>
        <v>0</v>
      </c>
      <c r="J39" s="25" t="e">
        <f t="shared" si="2"/>
        <v>#DIV/0!</v>
      </c>
      <c r="K39" s="26"/>
      <c r="L39" s="14" t="e">
        <f t="shared" si="3"/>
        <v>#DIV/0!</v>
      </c>
      <c r="M39" s="14"/>
    </row>
    <row r="40" spans="3:13" x14ac:dyDescent="0.25">
      <c r="D40" s="10">
        <v>39</v>
      </c>
      <c r="E40" s="10">
        <v>8</v>
      </c>
      <c r="F40" s="10">
        <v>348</v>
      </c>
      <c r="G40" s="11">
        <f>SGUEh!$B$5*((E40-16)/($G$17-16))</f>
        <v>0</v>
      </c>
      <c r="H40" s="12">
        <f>$H$39+(E40-$E$39)*($H$44-$H$39)/($E$44-$E$39)</f>
        <v>0</v>
      </c>
      <c r="I40" s="12">
        <f t="shared" si="0"/>
        <v>0</v>
      </c>
      <c r="J40" s="12" t="e">
        <f t="shared" si="2"/>
        <v>#DIV/0!</v>
      </c>
      <c r="K40" s="13"/>
      <c r="L40" s="14" t="e">
        <f t="shared" si="3"/>
        <v>#DIV/0!</v>
      </c>
      <c r="M40" s="14"/>
    </row>
    <row r="41" spans="3:13" x14ac:dyDescent="0.25">
      <c r="D41" s="10">
        <v>40</v>
      </c>
      <c r="E41" s="10">
        <v>9</v>
      </c>
      <c r="F41" s="10">
        <v>335</v>
      </c>
      <c r="G41" s="11">
        <f>SGUEh!$B$5*((E41-16)/($G$17-16))</f>
        <v>0</v>
      </c>
      <c r="H41" s="12">
        <f t="shared" ref="H41:H43" si="6">$H$39+(E41-$E$39)*($H$44-$H$39)/($E$44-$E$39)</f>
        <v>0</v>
      </c>
      <c r="I41" s="12">
        <f t="shared" si="0"/>
        <v>0</v>
      </c>
      <c r="J41" s="12" t="e">
        <f t="shared" si="2"/>
        <v>#DIV/0!</v>
      </c>
      <c r="K41" s="13"/>
      <c r="L41" s="14" t="e">
        <f t="shared" si="3"/>
        <v>#DIV/0!</v>
      </c>
      <c r="M41" s="14"/>
    </row>
    <row r="42" spans="3:13" x14ac:dyDescent="0.25">
      <c r="D42" s="10">
        <v>41</v>
      </c>
      <c r="E42" s="10">
        <v>10</v>
      </c>
      <c r="F42" s="10">
        <v>315</v>
      </c>
      <c r="G42" s="11">
        <f>SGUEh!$B$5*((E42-16)/($G$17-16))</f>
        <v>0</v>
      </c>
      <c r="H42" s="12">
        <f t="shared" si="6"/>
        <v>0</v>
      </c>
      <c r="I42" s="12">
        <f t="shared" si="0"/>
        <v>0</v>
      </c>
      <c r="J42" s="12" t="e">
        <f t="shared" si="2"/>
        <v>#DIV/0!</v>
      </c>
      <c r="K42" s="13"/>
      <c r="L42" s="14" t="e">
        <f t="shared" si="3"/>
        <v>#DIV/0!</v>
      </c>
      <c r="M42" s="14"/>
    </row>
    <row r="43" spans="3:13" x14ac:dyDescent="0.25">
      <c r="D43" s="10">
        <v>42</v>
      </c>
      <c r="E43" s="10">
        <v>11</v>
      </c>
      <c r="F43" s="10">
        <v>215</v>
      </c>
      <c r="G43" s="11">
        <f>SGUEh!$B$5*((E43-16)/($G$17-16))</f>
        <v>0</v>
      </c>
      <c r="H43" s="12">
        <f t="shared" si="6"/>
        <v>0</v>
      </c>
      <c r="I43" s="12">
        <f t="shared" si="0"/>
        <v>0</v>
      </c>
      <c r="J43" s="12" t="e">
        <f t="shared" si="2"/>
        <v>#DIV/0!</v>
      </c>
      <c r="K43" s="13"/>
      <c r="L43" s="14" t="e">
        <f t="shared" si="3"/>
        <v>#DIV/0!</v>
      </c>
      <c r="M43" s="14"/>
    </row>
    <row r="44" spans="3:13" x14ac:dyDescent="0.25">
      <c r="C44" s="23" t="s">
        <v>67</v>
      </c>
      <c r="D44" s="24">
        <v>43</v>
      </c>
      <c r="E44" s="24">
        <v>12</v>
      </c>
      <c r="F44" s="24">
        <v>169</v>
      </c>
      <c r="G44" s="11">
        <f>SGUEh!$B$5*((E44-16)/($G$17-16))</f>
        <v>0</v>
      </c>
      <c r="H44" s="25">
        <f>SGUEh!C11</f>
        <v>0</v>
      </c>
      <c r="I44" s="25">
        <f t="shared" si="0"/>
        <v>0</v>
      </c>
      <c r="J44" s="25" t="e">
        <f t="shared" si="2"/>
        <v>#DIV/0!</v>
      </c>
      <c r="K44" s="26"/>
      <c r="L44" s="14" t="e">
        <f t="shared" si="3"/>
        <v>#DIV/0!</v>
      </c>
      <c r="M44" s="14"/>
    </row>
    <row r="45" spans="3:13" x14ac:dyDescent="0.25">
      <c r="D45" s="10">
        <v>44</v>
      </c>
      <c r="E45" s="10">
        <v>13</v>
      </c>
      <c r="F45" s="10">
        <v>151</v>
      </c>
      <c r="G45" s="11">
        <f>SGUEh!$B$5*((E45-16)/($G$17-16))</f>
        <v>0</v>
      </c>
      <c r="H45" s="12">
        <f>$H$39+(E45-$E$39)*($H$44-$H$39)/($E$44-$E$39)</f>
        <v>0</v>
      </c>
      <c r="I45" s="12">
        <f t="shared" si="0"/>
        <v>0</v>
      </c>
      <c r="J45" s="12" t="e">
        <f t="shared" si="2"/>
        <v>#DIV/0!</v>
      </c>
      <c r="K45" s="13"/>
      <c r="L45" s="14" t="e">
        <f t="shared" si="3"/>
        <v>#DIV/0!</v>
      </c>
      <c r="M45" s="14"/>
    </row>
    <row r="46" spans="3:13" x14ac:dyDescent="0.25">
      <c r="D46" s="10">
        <v>45</v>
      </c>
      <c r="E46" s="10">
        <v>14</v>
      </c>
      <c r="F46" s="10">
        <v>105</v>
      </c>
      <c r="G46" s="11">
        <f>SGUEh!$B$5*((E46-16)/($G$17-16))</f>
        <v>0</v>
      </c>
      <c r="H46" s="12">
        <f t="shared" ref="H46:H47" si="7">$H$39+(E46-$E$39)*($H$44-$H$39)/($E$44-$E$39)</f>
        <v>0</v>
      </c>
      <c r="I46" s="12">
        <f t="shared" si="0"/>
        <v>0</v>
      </c>
      <c r="J46" s="12" t="e">
        <f t="shared" si="2"/>
        <v>#DIV/0!</v>
      </c>
      <c r="K46" s="13"/>
      <c r="L46" s="14" t="e">
        <f t="shared" si="3"/>
        <v>#DIV/0!</v>
      </c>
      <c r="M46" s="14"/>
    </row>
    <row r="47" spans="3:13" x14ac:dyDescent="0.25">
      <c r="D47" s="10">
        <v>46</v>
      </c>
      <c r="E47" s="10">
        <v>15</v>
      </c>
      <c r="F47" s="10">
        <v>74</v>
      </c>
      <c r="G47" s="11">
        <f>SGUEh!$B$5*((E47-16)/($G$17-16))</f>
        <v>0</v>
      </c>
      <c r="H47" s="12">
        <f t="shared" si="7"/>
        <v>0</v>
      </c>
      <c r="I47" s="12">
        <f t="shared" si="0"/>
        <v>0</v>
      </c>
      <c r="J47" s="12" t="e">
        <f t="shared" si="2"/>
        <v>#DIV/0!</v>
      </c>
      <c r="K47" s="13"/>
      <c r="L47" s="14" t="e">
        <f t="shared" si="3"/>
        <v>#DIV/0!</v>
      </c>
      <c r="M47" s="14"/>
    </row>
    <row r="48" spans="3:13" x14ac:dyDescent="0.25">
      <c r="H48" s="16"/>
      <c r="I48" s="16"/>
      <c r="J48" s="16"/>
      <c r="K48" s="16"/>
      <c r="L48" s="14" t="e">
        <f>SUM(L22:L47)</f>
        <v>#DIV/0!</v>
      </c>
      <c r="M48" s="14"/>
    </row>
    <row r="49" spans="6:11" x14ac:dyDescent="0.25">
      <c r="H49" s="17"/>
      <c r="I49" s="4" t="s">
        <v>68</v>
      </c>
      <c r="J49" s="18" t="s">
        <v>69</v>
      </c>
      <c r="K49" s="19"/>
    </row>
    <row r="50" spans="6:11" x14ac:dyDescent="0.25">
      <c r="H50" s="17"/>
      <c r="I50" s="6">
        <f>SUM(I22:I47)</f>
        <v>0</v>
      </c>
      <c r="J50" s="6" t="e">
        <f>SUM(J22:J47)</f>
        <v>#DIV/0!</v>
      </c>
      <c r="K50" s="19"/>
    </row>
    <row r="51" spans="6:11" x14ac:dyDescent="0.25">
      <c r="H51" s="16"/>
      <c r="I51" s="16"/>
      <c r="J51" s="16"/>
      <c r="K51" s="19"/>
    </row>
    <row r="52" spans="6:11" x14ac:dyDescent="0.25">
      <c r="H52" s="20"/>
      <c r="I52" s="4" t="s">
        <v>70</v>
      </c>
      <c r="J52" s="19"/>
      <c r="K52" s="19"/>
    </row>
    <row r="53" spans="6:11" x14ac:dyDescent="0.25">
      <c r="F53" s="21"/>
      <c r="H53" s="20"/>
      <c r="I53" s="22" t="e">
        <f>I50/J50</f>
        <v>#DIV/0!</v>
      </c>
      <c r="J53" s="3"/>
    </row>
    <row r="54" spans="6:11" x14ac:dyDescent="0.25">
      <c r="H54" s="20"/>
    </row>
    <row r="55" spans="6:11" x14ac:dyDescent="0.25">
      <c r="H55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Handleiding</vt:lpstr>
      <vt:lpstr>SCOPon</vt:lpstr>
      <vt:lpstr>Vaste waarden_SCOP</vt:lpstr>
      <vt:lpstr>SGUEh</vt:lpstr>
      <vt:lpstr>Vaste waarden SGUEh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2022-10-05T09:10:01Z</dcterms:modified>
</cp:coreProperties>
</file>