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uwelgw\Desktop\Cohorte-analyse documenten\Definitief Cohorte\"/>
    </mc:Choice>
  </mc:AlternateContent>
  <xr:revisionPtr revIDLastSave="0" documentId="13_ncr:1_{DA34E46F-0671-48EC-935E-9413B95BC0D5}" xr6:coauthVersionLast="47" xr6:coauthVersionMax="47" xr10:uidLastSave="{00000000-0000-0000-0000-000000000000}"/>
  <bookViews>
    <workbookView xWindow="-108" yWindow="-108" windowWidth="23256" windowHeight="12576" xr2:uid="{9A328352-2B2D-4344-BE5B-43EE92E3331F}"/>
  </bookViews>
  <sheets>
    <sheet name="Blijfkansen inwoners" sheetId="1" r:id="rId1"/>
    <sheet name="Aankomsten" sheetId="2" r:id="rId2"/>
    <sheet name="Blijfkansen inwijkelingen" sheetId="3" r:id="rId3"/>
    <sheet name="Monitor blijfkansen na 5 jaar" sheetId="4" r:id="rId4"/>
    <sheet name="Volledige periode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7" i="2" l="1"/>
  <c r="M9" i="3"/>
  <c r="J14" i="3"/>
  <c r="G20" i="3"/>
  <c r="E21" i="3"/>
  <c r="E20" i="3"/>
  <c r="D22" i="3"/>
  <c r="G16" i="3"/>
  <c r="H15" i="3"/>
  <c r="H14" i="3"/>
  <c r="I11" i="3"/>
  <c r="J10" i="3"/>
  <c r="J9" i="3"/>
  <c r="N5" i="3"/>
  <c r="N4" i="3"/>
  <c r="K6" i="3"/>
  <c r="L5" i="3"/>
  <c r="L4" i="3"/>
  <c r="F4" i="2"/>
  <c r="F5" i="2"/>
  <c r="F6" i="2"/>
  <c r="F3" i="2"/>
  <c r="G15" i="2"/>
  <c r="G13" i="2"/>
  <c r="G12" i="2"/>
  <c r="G11" i="2"/>
  <c r="E7" i="2"/>
  <c r="C22" i="3"/>
  <c r="B22" i="3"/>
  <c r="C16" i="3"/>
  <c r="D16" i="3"/>
  <c r="E16" i="3"/>
  <c r="F16" i="3"/>
  <c r="B16" i="3"/>
  <c r="C11" i="3"/>
  <c r="D11" i="3"/>
  <c r="E11" i="3"/>
  <c r="F11" i="3"/>
  <c r="G11" i="3"/>
  <c r="H11" i="3"/>
  <c r="B11" i="3"/>
  <c r="B6" i="3"/>
  <c r="C6" i="3"/>
  <c r="D6" i="3"/>
  <c r="E6" i="3"/>
  <c r="F6" i="3"/>
  <c r="G6" i="3"/>
  <c r="H6" i="3"/>
  <c r="I6" i="3"/>
  <c r="J6" i="3"/>
  <c r="A14" i="2"/>
  <c r="A13" i="2"/>
  <c r="A12" i="2"/>
  <c r="A11" i="2"/>
  <c r="A15" i="2" s="1"/>
  <c r="B15" i="2" s="1"/>
  <c r="C4" i="2"/>
  <c r="C5" i="2"/>
  <c r="B7" i="2"/>
  <c r="C6" i="2" s="1"/>
  <c r="M4" i="3" l="1"/>
  <c r="K9" i="3"/>
  <c r="F20" i="3"/>
  <c r="I14" i="3"/>
  <c r="C3" i="2"/>
  <c r="C7" i="2"/>
</calcChain>
</file>

<file path=xl/sharedStrings.xml><?xml version="1.0" encoding="utf-8"?>
<sst xmlns="http://schemas.openxmlformats.org/spreadsheetml/2006/main" count="246" uniqueCount="73">
  <si>
    <t xml:space="preserve">Blijfkans van de inwoners van 2010 op lange termijn </t>
  </si>
  <si>
    <t>Na 1 jaar</t>
  </si>
  <si>
    <t>Na 2 jaar</t>
  </si>
  <si>
    <t>Na 3 jaar</t>
  </si>
  <si>
    <t>Na 4 jaar</t>
  </si>
  <si>
    <t>Na 5 jaar</t>
  </si>
  <si>
    <t>Na 6 jaar</t>
  </si>
  <si>
    <t>Na 7 jaar</t>
  </si>
  <si>
    <t>Na 8 jaar</t>
  </si>
  <si>
    <t>Na 9 jaar</t>
  </si>
  <si>
    <t>Na 10 jaar</t>
  </si>
  <si>
    <t>Naar andere Belgische gemeente verhuisd</t>
  </si>
  <si>
    <t>Antwerpen</t>
  </si>
  <si>
    <t>Blijfkans (algemeen)</t>
  </si>
  <si>
    <t>1 aankomst</t>
  </si>
  <si>
    <t>2 aankomsten</t>
  </si>
  <si>
    <t>3 aankomsten</t>
  </si>
  <si>
    <t>4 aankomsten</t>
  </si>
  <si>
    <t>Totaal</t>
  </si>
  <si>
    <t>Aantal</t>
  </si>
  <si>
    <t>Aandeel</t>
  </si>
  <si>
    <t>Blijfkans inwijking na 1 jaar</t>
  </si>
  <si>
    <t xml:space="preserve">Teller </t>
  </si>
  <si>
    <t>Noemer</t>
  </si>
  <si>
    <t>Gemiddelde na 1 jaar</t>
  </si>
  <si>
    <t>Blijfkans inwijking na 3 jaar</t>
  </si>
  <si>
    <t>Blijfkans inwijking na 5 jaar</t>
  </si>
  <si>
    <t>Teller</t>
  </si>
  <si>
    <t>Blijfkans inwijking na 8 jaar</t>
  </si>
  <si>
    <t>Inwoners die volledige periode in Antwerpen woonden</t>
  </si>
  <si>
    <t>Globaal</t>
  </si>
  <si>
    <t>Blijfkans (0-9jarigen)</t>
  </si>
  <si>
    <t>Algemeen</t>
  </si>
  <si>
    <t>0-9-jarigen</t>
  </si>
  <si>
    <t>20-29-jarigen</t>
  </si>
  <si>
    <t>Blijfkans (20-29jarigen)</t>
  </si>
  <si>
    <t>30-39-jarigen</t>
  </si>
  <si>
    <t>Blijfkans (30-39jarigen)</t>
  </si>
  <si>
    <t>Blijfkans (55-64jarigen)</t>
  </si>
  <si>
    <t>55-64-jarigen</t>
  </si>
  <si>
    <t>Blijfkans (65-84jarigen)</t>
  </si>
  <si>
    <t>65-84-jarigen</t>
  </si>
  <si>
    <t>Jonge gezinnen</t>
  </si>
  <si>
    <t>Berekening jonge gezinnen</t>
  </si>
  <si>
    <t>Blijfkans (jonge gezinnen)</t>
  </si>
  <si>
    <t>Blijfkans inwijkelingen</t>
  </si>
  <si>
    <t>Gemiddelde blijfkansen inwijkelingen</t>
  </si>
  <si>
    <t>Gemiddelde kans</t>
  </si>
  <si>
    <t>Min</t>
  </si>
  <si>
    <t>Max</t>
  </si>
  <si>
    <t>Gemiddeld aantal blijvers</t>
  </si>
  <si>
    <t>Inwoners</t>
  </si>
  <si>
    <t>Inwijkelingen</t>
  </si>
  <si>
    <t>Naar buitenland</t>
  </si>
  <si>
    <t>0-9jarigen in 2010</t>
  </si>
  <si>
    <t>20-29-jarigen in 2010</t>
  </si>
  <si>
    <t>30-39-jarigen in 2010</t>
  </si>
  <si>
    <t>55-64-jarigen in 2010</t>
  </si>
  <si>
    <t>65-84-jarigen in 2010</t>
  </si>
  <si>
    <t>Jonge gezinnen (0-9jarigen + 30-39jarigen) in 2010</t>
  </si>
  <si>
    <t>2010-2020</t>
  </si>
  <si>
    <t>2010-2021</t>
  </si>
  <si>
    <t>Na 11 jaar</t>
  </si>
  <si>
    <t>Periode 2010-2020</t>
  </si>
  <si>
    <t>Periode 2010-2021</t>
  </si>
  <si>
    <t>Aantal aankomsten in 2021 in Antwerpen</t>
  </si>
  <si>
    <t>Opsplitsing naar herkomst</t>
  </si>
  <si>
    <t>Belgen</t>
  </si>
  <si>
    <t>EU-herkomst</t>
  </si>
  <si>
    <t>Niet EU-herkomst</t>
  </si>
  <si>
    <t>Opsplitsing naar geslacht</t>
  </si>
  <si>
    <t>Mannen</t>
  </si>
  <si>
    <t>Vrouwen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</si>
</sst>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lightDown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right"/>
    </xf>
    <xf numFmtId="3" fontId="0" fillId="0" borderId="0" xfId="0" applyNumberFormat="1"/>
    <xf numFmtId="164" fontId="0" fillId="0" borderId="0" xfId="0" applyNumberFormat="1"/>
    <xf numFmtId="0" fontId="1" fillId="0" borderId="0" xfId="0" applyFont="1"/>
    <xf numFmtId="0" fontId="0" fillId="0" borderId="0" xfId="0" applyFont="1"/>
    <xf numFmtId="0" fontId="0" fillId="0" borderId="0" xfId="0" applyAlignment="1">
      <alignment wrapText="1"/>
    </xf>
    <xf numFmtId="0" fontId="3" fillId="0" borderId="0" xfId="0" applyFont="1"/>
    <xf numFmtId="164" fontId="3" fillId="0" borderId="0" xfId="0" applyNumberFormat="1" applyFont="1"/>
    <xf numFmtId="1" fontId="0" fillId="0" borderId="0" xfId="0" applyNumberFormat="1"/>
    <xf numFmtId="164" fontId="0" fillId="0" borderId="0" xfId="0" applyNumberFormat="1" applyFill="1"/>
    <xf numFmtId="0" fontId="0" fillId="0" borderId="0" xfId="0" applyFill="1"/>
    <xf numFmtId="0" fontId="0" fillId="0" borderId="0" xfId="0" applyFont="1" applyFill="1"/>
    <xf numFmtId="164" fontId="0" fillId="2" borderId="0" xfId="0" applyNumberFormat="1" applyFill="1"/>
    <xf numFmtId="164" fontId="0" fillId="2" borderId="0" xfId="0" applyNumberFormat="1" applyFill="1" applyAlignment="1">
      <alignment horizontal="right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Blijfkans bewoners</a:t>
            </a:r>
            <a:r>
              <a:rPr lang="en-US" baseline="0"/>
              <a:t> Antwerpen</a:t>
            </a:r>
            <a:endParaRPr lang="en-US"/>
          </a:p>
        </c:rich>
      </c:tx>
      <c:layout>
        <c:manualLayout>
          <c:xMode val="edge"/>
          <c:yMode val="edge"/>
          <c:x val="0.25413188976377959"/>
          <c:y val="4.58505272810637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BE"/>
        </a:p>
      </c:txPr>
    </c:title>
    <c:autoTitleDeleted val="0"/>
    <c:plotArea>
      <c:layout>
        <c:manualLayout>
          <c:layoutTarget val="inner"/>
          <c:xMode val="edge"/>
          <c:yMode val="edge"/>
          <c:x val="0.10809776902887139"/>
          <c:y val="0.19513212795549373"/>
          <c:w val="0.89019685039370078"/>
          <c:h val="0.66957205801291531"/>
        </c:manualLayout>
      </c:layout>
      <c:lineChart>
        <c:grouping val="standard"/>
        <c:varyColors val="0"/>
        <c:ser>
          <c:idx val="0"/>
          <c:order val="0"/>
          <c:tx>
            <c:strRef>
              <c:f>'Blijfkansen inwoners'!$A$4</c:f>
              <c:strCache>
                <c:ptCount val="1"/>
                <c:pt idx="0">
                  <c:v>Blijfkans (algemeen)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'Blijfkansen inwoners'!$B$3:$L$3</c:f>
              <c:strCache>
                <c:ptCount val="11"/>
                <c:pt idx="0">
                  <c:v>Na 1 jaar</c:v>
                </c:pt>
                <c:pt idx="1">
                  <c:v>Na 2 jaar</c:v>
                </c:pt>
                <c:pt idx="2">
                  <c:v>Na 3 jaar</c:v>
                </c:pt>
                <c:pt idx="3">
                  <c:v>Na 4 jaar</c:v>
                </c:pt>
                <c:pt idx="4">
                  <c:v>Na 5 jaar</c:v>
                </c:pt>
                <c:pt idx="5">
                  <c:v>Na 6 jaar</c:v>
                </c:pt>
                <c:pt idx="6">
                  <c:v>Na 7 jaar</c:v>
                </c:pt>
                <c:pt idx="7">
                  <c:v>Na 8 jaar</c:v>
                </c:pt>
                <c:pt idx="8">
                  <c:v>Na 9 jaar</c:v>
                </c:pt>
                <c:pt idx="9">
                  <c:v>Na 10 jaar</c:v>
                </c:pt>
                <c:pt idx="10">
                  <c:v>Na 11 jaar</c:v>
                </c:pt>
              </c:strCache>
            </c:strRef>
          </c:cat>
          <c:val>
            <c:numRef>
              <c:f>'Blijfkansen inwoners'!$B$4:$L$4</c:f>
              <c:numCache>
                <c:formatCode>General</c:formatCode>
                <c:ptCount val="11"/>
                <c:pt idx="0">
                  <c:v>95.3</c:v>
                </c:pt>
                <c:pt idx="1">
                  <c:v>91.9</c:v>
                </c:pt>
                <c:pt idx="2">
                  <c:v>88.9</c:v>
                </c:pt>
                <c:pt idx="3">
                  <c:v>86.3</c:v>
                </c:pt>
                <c:pt idx="4">
                  <c:v>83.9</c:v>
                </c:pt>
                <c:pt idx="5">
                  <c:v>81.599999999999994</c:v>
                </c:pt>
                <c:pt idx="6">
                  <c:v>79.400000000000006</c:v>
                </c:pt>
                <c:pt idx="7">
                  <c:v>77.400000000000006</c:v>
                </c:pt>
                <c:pt idx="8">
                  <c:v>75.5</c:v>
                </c:pt>
                <c:pt idx="9">
                  <c:v>73.5</c:v>
                </c:pt>
                <c:pt idx="10">
                  <c:v>71.599999999999994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57-480A-986E-595503B9C4F6}"/>
            </c:ext>
          </c:extLst>
        </c:ser>
        <c:ser>
          <c:idx val="1"/>
          <c:order val="1"/>
          <c:tx>
            <c:strRef>
              <c:f>'Blijfkansen inwoners'!$A$9</c:f>
              <c:strCache>
                <c:ptCount val="1"/>
                <c:pt idx="0">
                  <c:v>Blijfkans (0-9jarigen)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'Blijfkansen inwoners'!$B$3:$L$3</c:f>
              <c:strCache>
                <c:ptCount val="11"/>
                <c:pt idx="0">
                  <c:v>Na 1 jaar</c:v>
                </c:pt>
                <c:pt idx="1">
                  <c:v>Na 2 jaar</c:v>
                </c:pt>
                <c:pt idx="2">
                  <c:v>Na 3 jaar</c:v>
                </c:pt>
                <c:pt idx="3">
                  <c:v>Na 4 jaar</c:v>
                </c:pt>
                <c:pt idx="4">
                  <c:v>Na 5 jaar</c:v>
                </c:pt>
                <c:pt idx="5">
                  <c:v>Na 6 jaar</c:v>
                </c:pt>
                <c:pt idx="6">
                  <c:v>Na 7 jaar</c:v>
                </c:pt>
                <c:pt idx="7">
                  <c:v>Na 8 jaar</c:v>
                </c:pt>
                <c:pt idx="8">
                  <c:v>Na 9 jaar</c:v>
                </c:pt>
                <c:pt idx="9">
                  <c:v>Na 10 jaar</c:v>
                </c:pt>
                <c:pt idx="10">
                  <c:v>Na 11 jaar</c:v>
                </c:pt>
              </c:strCache>
            </c:strRef>
          </c:cat>
          <c:val>
            <c:numRef>
              <c:f>'Blijfkansen inwoners'!$B$9:$L$9</c:f>
              <c:numCache>
                <c:formatCode>General</c:formatCode>
                <c:ptCount val="11"/>
                <c:pt idx="0">
                  <c:v>95</c:v>
                </c:pt>
                <c:pt idx="1">
                  <c:v>91.3</c:v>
                </c:pt>
                <c:pt idx="2">
                  <c:v>88.4</c:v>
                </c:pt>
                <c:pt idx="3">
                  <c:v>86</c:v>
                </c:pt>
                <c:pt idx="4">
                  <c:v>83.8</c:v>
                </c:pt>
                <c:pt idx="5">
                  <c:v>81.8</c:v>
                </c:pt>
                <c:pt idx="6">
                  <c:v>80.2</c:v>
                </c:pt>
                <c:pt idx="7">
                  <c:v>78.599999999999994</c:v>
                </c:pt>
                <c:pt idx="8">
                  <c:v>77.3</c:v>
                </c:pt>
                <c:pt idx="9">
                  <c:v>75.900000000000006</c:v>
                </c:pt>
                <c:pt idx="10">
                  <c:v>74.599999999999994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C57-480A-986E-595503B9C4F6}"/>
            </c:ext>
          </c:extLst>
        </c:ser>
        <c:ser>
          <c:idx val="2"/>
          <c:order val="2"/>
          <c:tx>
            <c:strRef>
              <c:f>'Blijfkansen inwoners'!$A$14</c:f>
              <c:strCache>
                <c:ptCount val="1"/>
                <c:pt idx="0">
                  <c:v>Blijfkans (20-29jarigen)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'Blijfkansen inwoners'!$B$3:$L$3</c:f>
              <c:strCache>
                <c:ptCount val="11"/>
                <c:pt idx="0">
                  <c:v>Na 1 jaar</c:v>
                </c:pt>
                <c:pt idx="1">
                  <c:v>Na 2 jaar</c:v>
                </c:pt>
                <c:pt idx="2">
                  <c:v>Na 3 jaar</c:v>
                </c:pt>
                <c:pt idx="3">
                  <c:v>Na 4 jaar</c:v>
                </c:pt>
                <c:pt idx="4">
                  <c:v>Na 5 jaar</c:v>
                </c:pt>
                <c:pt idx="5">
                  <c:v>Na 6 jaar</c:v>
                </c:pt>
                <c:pt idx="6">
                  <c:v>Na 7 jaar</c:v>
                </c:pt>
                <c:pt idx="7">
                  <c:v>Na 8 jaar</c:v>
                </c:pt>
                <c:pt idx="8">
                  <c:v>Na 9 jaar</c:v>
                </c:pt>
                <c:pt idx="9">
                  <c:v>Na 10 jaar</c:v>
                </c:pt>
                <c:pt idx="10">
                  <c:v>Na 11 jaar</c:v>
                </c:pt>
              </c:strCache>
            </c:strRef>
          </c:cat>
          <c:val>
            <c:numRef>
              <c:f>'Blijfkansen inwoners'!$B$14:$L$14</c:f>
              <c:numCache>
                <c:formatCode>General</c:formatCode>
                <c:ptCount val="11"/>
                <c:pt idx="0">
                  <c:v>90.9</c:v>
                </c:pt>
                <c:pt idx="1">
                  <c:v>84.4</c:v>
                </c:pt>
                <c:pt idx="2">
                  <c:v>79.2</c:v>
                </c:pt>
                <c:pt idx="3">
                  <c:v>74.900000000000006</c:v>
                </c:pt>
                <c:pt idx="4">
                  <c:v>70.8</c:v>
                </c:pt>
                <c:pt idx="5">
                  <c:v>67.5</c:v>
                </c:pt>
                <c:pt idx="6">
                  <c:v>64.400000000000006</c:v>
                </c:pt>
                <c:pt idx="7">
                  <c:v>61.7</c:v>
                </c:pt>
                <c:pt idx="8">
                  <c:v>59.6</c:v>
                </c:pt>
                <c:pt idx="9">
                  <c:v>57.3</c:v>
                </c:pt>
                <c:pt idx="10">
                  <c:v>55.5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C57-480A-986E-595503B9C4F6}"/>
            </c:ext>
          </c:extLst>
        </c:ser>
        <c:ser>
          <c:idx val="3"/>
          <c:order val="3"/>
          <c:tx>
            <c:strRef>
              <c:f>'Blijfkansen inwoners'!$A$19</c:f>
              <c:strCache>
                <c:ptCount val="1"/>
                <c:pt idx="0">
                  <c:v>Blijfkans (30-39jarigen)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'Blijfkansen inwoners'!$B$3:$L$3</c:f>
              <c:strCache>
                <c:ptCount val="11"/>
                <c:pt idx="0">
                  <c:v>Na 1 jaar</c:v>
                </c:pt>
                <c:pt idx="1">
                  <c:v>Na 2 jaar</c:v>
                </c:pt>
                <c:pt idx="2">
                  <c:v>Na 3 jaar</c:v>
                </c:pt>
                <c:pt idx="3">
                  <c:v>Na 4 jaar</c:v>
                </c:pt>
                <c:pt idx="4">
                  <c:v>Na 5 jaar</c:v>
                </c:pt>
                <c:pt idx="5">
                  <c:v>Na 6 jaar</c:v>
                </c:pt>
                <c:pt idx="6">
                  <c:v>Na 7 jaar</c:v>
                </c:pt>
                <c:pt idx="7">
                  <c:v>Na 8 jaar</c:v>
                </c:pt>
                <c:pt idx="8">
                  <c:v>Na 9 jaar</c:v>
                </c:pt>
                <c:pt idx="9">
                  <c:v>Na 10 jaar</c:v>
                </c:pt>
                <c:pt idx="10">
                  <c:v>Na 11 jaar</c:v>
                </c:pt>
              </c:strCache>
            </c:strRef>
          </c:cat>
          <c:val>
            <c:numRef>
              <c:f>'Blijfkansen inwoners'!$B$19:$L$19</c:f>
              <c:numCache>
                <c:formatCode>General</c:formatCode>
                <c:ptCount val="11"/>
                <c:pt idx="0">
                  <c:v>92.9</c:v>
                </c:pt>
                <c:pt idx="1">
                  <c:v>87.9</c:v>
                </c:pt>
                <c:pt idx="2">
                  <c:v>83.8</c:v>
                </c:pt>
                <c:pt idx="3">
                  <c:v>80.5</c:v>
                </c:pt>
                <c:pt idx="4">
                  <c:v>77.7</c:v>
                </c:pt>
                <c:pt idx="5">
                  <c:v>75.3</c:v>
                </c:pt>
                <c:pt idx="6">
                  <c:v>73.2</c:v>
                </c:pt>
                <c:pt idx="7">
                  <c:v>71.3</c:v>
                </c:pt>
                <c:pt idx="8">
                  <c:v>69.7</c:v>
                </c:pt>
                <c:pt idx="9">
                  <c:v>68.2</c:v>
                </c:pt>
                <c:pt idx="10">
                  <c:v>66.8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C57-480A-986E-595503B9C4F6}"/>
            </c:ext>
          </c:extLst>
        </c:ser>
        <c:ser>
          <c:idx val="4"/>
          <c:order val="4"/>
          <c:tx>
            <c:strRef>
              <c:f>'Blijfkansen inwoners'!$A$24</c:f>
              <c:strCache>
                <c:ptCount val="1"/>
                <c:pt idx="0">
                  <c:v>Blijfkans (55-64jarigen)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strRef>
              <c:f>'Blijfkansen inwoners'!$B$3:$L$3</c:f>
              <c:strCache>
                <c:ptCount val="11"/>
                <c:pt idx="0">
                  <c:v>Na 1 jaar</c:v>
                </c:pt>
                <c:pt idx="1">
                  <c:v>Na 2 jaar</c:v>
                </c:pt>
                <c:pt idx="2">
                  <c:v>Na 3 jaar</c:v>
                </c:pt>
                <c:pt idx="3">
                  <c:v>Na 4 jaar</c:v>
                </c:pt>
                <c:pt idx="4">
                  <c:v>Na 5 jaar</c:v>
                </c:pt>
                <c:pt idx="5">
                  <c:v>Na 6 jaar</c:v>
                </c:pt>
                <c:pt idx="6">
                  <c:v>Na 7 jaar</c:v>
                </c:pt>
                <c:pt idx="7">
                  <c:v>Na 8 jaar</c:v>
                </c:pt>
                <c:pt idx="8">
                  <c:v>Na 9 jaar</c:v>
                </c:pt>
                <c:pt idx="9">
                  <c:v>Na 10 jaar</c:v>
                </c:pt>
                <c:pt idx="10">
                  <c:v>Na 11 jaar</c:v>
                </c:pt>
              </c:strCache>
            </c:strRef>
          </c:cat>
          <c:val>
            <c:numRef>
              <c:f>'Blijfkansen inwoners'!$B$24:$L$24</c:f>
              <c:numCache>
                <c:formatCode>General</c:formatCode>
                <c:ptCount val="11"/>
                <c:pt idx="0">
                  <c:v>97.6</c:v>
                </c:pt>
                <c:pt idx="1">
                  <c:v>95.6</c:v>
                </c:pt>
                <c:pt idx="2">
                  <c:v>93.7</c:v>
                </c:pt>
                <c:pt idx="3">
                  <c:v>92</c:v>
                </c:pt>
                <c:pt idx="4">
                  <c:v>90.3</c:v>
                </c:pt>
                <c:pt idx="5">
                  <c:v>88.7</c:v>
                </c:pt>
                <c:pt idx="6">
                  <c:v>87</c:v>
                </c:pt>
                <c:pt idx="7">
                  <c:v>85.5</c:v>
                </c:pt>
                <c:pt idx="8">
                  <c:v>84</c:v>
                </c:pt>
                <c:pt idx="9">
                  <c:v>82.4</c:v>
                </c:pt>
                <c:pt idx="10">
                  <c:v>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C57-480A-986E-595503B9C4F6}"/>
            </c:ext>
          </c:extLst>
        </c:ser>
        <c:ser>
          <c:idx val="5"/>
          <c:order val="5"/>
          <c:tx>
            <c:strRef>
              <c:f>'Blijfkansen inwoners'!$A$29</c:f>
              <c:strCache>
                <c:ptCount val="1"/>
                <c:pt idx="0">
                  <c:v>Blijfkans (65-84jarigen)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strRef>
              <c:f>'Blijfkansen inwoners'!$B$3:$L$3</c:f>
              <c:strCache>
                <c:ptCount val="11"/>
                <c:pt idx="0">
                  <c:v>Na 1 jaar</c:v>
                </c:pt>
                <c:pt idx="1">
                  <c:v>Na 2 jaar</c:v>
                </c:pt>
                <c:pt idx="2">
                  <c:v>Na 3 jaar</c:v>
                </c:pt>
                <c:pt idx="3">
                  <c:v>Na 4 jaar</c:v>
                </c:pt>
                <c:pt idx="4">
                  <c:v>Na 5 jaar</c:v>
                </c:pt>
                <c:pt idx="5">
                  <c:v>Na 6 jaar</c:v>
                </c:pt>
                <c:pt idx="6">
                  <c:v>Na 7 jaar</c:v>
                </c:pt>
                <c:pt idx="7">
                  <c:v>Na 8 jaar</c:v>
                </c:pt>
                <c:pt idx="8">
                  <c:v>Na 9 jaar</c:v>
                </c:pt>
                <c:pt idx="9">
                  <c:v>Na 10 jaar</c:v>
                </c:pt>
                <c:pt idx="10">
                  <c:v>Na 11 jaar</c:v>
                </c:pt>
              </c:strCache>
            </c:strRef>
          </c:cat>
          <c:val>
            <c:numRef>
              <c:f>'Blijfkansen inwoners'!$B$29:$L$29</c:f>
              <c:numCache>
                <c:formatCode>General</c:formatCode>
                <c:ptCount val="11"/>
                <c:pt idx="0">
                  <c:v>98.7</c:v>
                </c:pt>
                <c:pt idx="1">
                  <c:v>97.4</c:v>
                </c:pt>
                <c:pt idx="2">
                  <c:v>96.1</c:v>
                </c:pt>
                <c:pt idx="3">
                  <c:v>94.6</c:v>
                </c:pt>
                <c:pt idx="4">
                  <c:v>93</c:v>
                </c:pt>
                <c:pt idx="5">
                  <c:v>91.5</c:v>
                </c:pt>
                <c:pt idx="6">
                  <c:v>89.6</c:v>
                </c:pt>
                <c:pt idx="7">
                  <c:v>87.7</c:v>
                </c:pt>
                <c:pt idx="8">
                  <c:v>85.6</c:v>
                </c:pt>
                <c:pt idx="9">
                  <c:v>83.3</c:v>
                </c:pt>
                <c:pt idx="10">
                  <c:v>80.8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C57-480A-986E-595503B9C4F6}"/>
            </c:ext>
          </c:extLst>
        </c:ser>
        <c:ser>
          <c:idx val="6"/>
          <c:order val="6"/>
          <c:tx>
            <c:strRef>
              <c:f>'Blijfkansen inwoners'!$A$34</c:f>
              <c:strCache>
                <c:ptCount val="1"/>
                <c:pt idx="0">
                  <c:v>Blijfkans (jonge gezinnen)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strRef>
              <c:f>'Blijfkansen inwoners'!$B$3:$L$3</c:f>
              <c:strCache>
                <c:ptCount val="11"/>
                <c:pt idx="0">
                  <c:v>Na 1 jaar</c:v>
                </c:pt>
                <c:pt idx="1">
                  <c:v>Na 2 jaar</c:v>
                </c:pt>
                <c:pt idx="2">
                  <c:v>Na 3 jaar</c:v>
                </c:pt>
                <c:pt idx="3">
                  <c:v>Na 4 jaar</c:v>
                </c:pt>
                <c:pt idx="4">
                  <c:v>Na 5 jaar</c:v>
                </c:pt>
                <c:pt idx="5">
                  <c:v>Na 6 jaar</c:v>
                </c:pt>
                <c:pt idx="6">
                  <c:v>Na 7 jaar</c:v>
                </c:pt>
                <c:pt idx="7">
                  <c:v>Na 8 jaar</c:v>
                </c:pt>
                <c:pt idx="8">
                  <c:v>Na 9 jaar</c:v>
                </c:pt>
                <c:pt idx="9">
                  <c:v>Na 10 jaar</c:v>
                </c:pt>
                <c:pt idx="10">
                  <c:v>Na 11 jaar</c:v>
                </c:pt>
              </c:strCache>
            </c:strRef>
          </c:cat>
          <c:val>
            <c:numRef>
              <c:f>'Blijfkansen inwoners'!$B$34:$L$34</c:f>
              <c:numCache>
                <c:formatCode>0.0</c:formatCode>
                <c:ptCount val="11"/>
                <c:pt idx="0">
                  <c:v>93.851450682875921</c:v>
                </c:pt>
                <c:pt idx="1">
                  <c:v>89.477374220786146</c:v>
                </c:pt>
                <c:pt idx="2">
                  <c:v>85.956298318110427</c:v>
                </c:pt>
                <c:pt idx="3">
                  <c:v>83.026091996979702</c:v>
                </c:pt>
                <c:pt idx="4">
                  <c:v>80.518291287028987</c:v>
                </c:pt>
                <c:pt idx="5">
                  <c:v>78.330546584514835</c:v>
                </c:pt>
                <c:pt idx="6">
                  <c:v>76.494851660606798</c:v>
                </c:pt>
                <c:pt idx="7">
                  <c:v>74.706529713866473</c:v>
                </c:pt>
                <c:pt idx="8">
                  <c:v>73.249527829391567</c:v>
                </c:pt>
                <c:pt idx="9">
                  <c:v>71.845737193218682</c:v>
                </c:pt>
                <c:pt idx="10">
                  <c:v>70.5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3C57-480A-986E-595503B9C4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4951768"/>
        <c:axId val="564952424"/>
      </c:lineChart>
      <c:catAx>
        <c:axId val="564951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BE"/>
          </a:p>
        </c:txPr>
        <c:crossAx val="564952424"/>
        <c:crosses val="autoZero"/>
        <c:auto val="1"/>
        <c:lblAlgn val="ctr"/>
        <c:lblOffset val="100"/>
        <c:noMultiLvlLbl val="0"/>
      </c:catAx>
      <c:valAx>
        <c:axId val="564952424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BE"/>
          </a:p>
        </c:txPr>
        <c:crossAx val="564951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1047389319250074"/>
          <c:y val="0.5286229939561099"/>
          <c:w val="0.8150394409200874"/>
          <c:h val="0.2988238304540503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B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B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129540</xdr:colOff>
      <xdr:row>18</xdr:row>
      <xdr:rowOff>106680</xdr:rowOff>
    </xdr:from>
    <xdr:to>
      <xdr:col>22</xdr:col>
      <xdr:colOff>327660</xdr:colOff>
      <xdr:row>35</xdr:row>
      <xdr:rowOff>129540</xdr:rowOff>
    </xdr:to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F9C132B2-26F0-438C-A917-9178563FE89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ED43AD-1BC8-4A8A-9FFF-8A28437D199D}">
  <dimension ref="A1:Q36"/>
  <sheetViews>
    <sheetView tabSelected="1" workbookViewId="0"/>
  </sheetViews>
  <sheetFormatPr defaultRowHeight="14.4" x14ac:dyDescent="0.3"/>
  <cols>
    <col min="1" max="1" width="46.6640625" customWidth="1"/>
    <col min="7" max="7" width="8.88671875" style="7"/>
  </cols>
  <sheetData>
    <row r="1" spans="1:17" x14ac:dyDescent="0.3">
      <c r="A1" t="s">
        <v>0</v>
      </c>
    </row>
    <row r="2" spans="1:17" x14ac:dyDescent="0.3">
      <c r="A2" t="s">
        <v>12</v>
      </c>
    </row>
    <row r="3" spans="1:17" x14ac:dyDescent="0.3">
      <c r="B3" t="s">
        <v>1</v>
      </c>
      <c r="C3" t="s">
        <v>2</v>
      </c>
      <c r="D3" t="s">
        <v>3</v>
      </c>
      <c r="E3" t="s">
        <v>4</v>
      </c>
      <c r="F3" t="s">
        <v>5</v>
      </c>
      <c r="G3" s="7" t="s">
        <v>6</v>
      </c>
      <c r="H3" t="s">
        <v>7</v>
      </c>
      <c r="I3" t="s">
        <v>8</v>
      </c>
      <c r="J3" t="s">
        <v>9</v>
      </c>
      <c r="K3" t="s">
        <v>10</v>
      </c>
      <c r="L3" t="s">
        <v>62</v>
      </c>
    </row>
    <row r="4" spans="1:17" x14ac:dyDescent="0.3">
      <c r="A4" s="6" t="s">
        <v>13</v>
      </c>
      <c r="B4">
        <v>95.3</v>
      </c>
      <c r="C4">
        <v>91.9</v>
      </c>
      <c r="D4">
        <v>88.9</v>
      </c>
      <c r="E4">
        <v>86.3</v>
      </c>
      <c r="F4">
        <v>83.9</v>
      </c>
      <c r="G4" s="7">
        <v>81.599999999999994</v>
      </c>
      <c r="H4">
        <v>79.400000000000006</v>
      </c>
      <c r="I4">
        <v>77.400000000000006</v>
      </c>
      <c r="J4">
        <v>75.5</v>
      </c>
      <c r="K4">
        <v>73.5</v>
      </c>
      <c r="L4">
        <v>71.599999999999994</v>
      </c>
    </row>
    <row r="5" spans="1:17" x14ac:dyDescent="0.3">
      <c r="A5" s="6" t="s">
        <v>11</v>
      </c>
      <c r="B5">
        <v>3.4</v>
      </c>
      <c r="C5">
        <v>5.9</v>
      </c>
      <c r="D5">
        <v>8.1999999999999993</v>
      </c>
      <c r="E5">
        <v>10.199999999999999</v>
      </c>
      <c r="F5">
        <v>12.1</v>
      </c>
      <c r="G5" s="7">
        <v>13.7</v>
      </c>
      <c r="H5">
        <v>15.4</v>
      </c>
      <c r="I5">
        <v>17</v>
      </c>
      <c r="J5">
        <v>18.5</v>
      </c>
      <c r="K5">
        <v>20.100000000000001</v>
      </c>
      <c r="L5">
        <v>21.7</v>
      </c>
    </row>
    <row r="6" spans="1:17" ht="33" customHeight="1" x14ac:dyDescent="0.3">
      <c r="A6" s="6" t="s">
        <v>53</v>
      </c>
      <c r="B6">
        <v>1.3</v>
      </c>
      <c r="C6">
        <v>2.2000000000000002</v>
      </c>
      <c r="D6">
        <v>2.9</v>
      </c>
      <c r="E6">
        <v>3.5</v>
      </c>
      <c r="F6">
        <v>4.0999999999999996</v>
      </c>
      <c r="G6" s="7">
        <v>4.7</v>
      </c>
      <c r="H6">
        <v>5.2</v>
      </c>
      <c r="I6">
        <v>5.7</v>
      </c>
      <c r="J6">
        <v>6</v>
      </c>
      <c r="K6">
        <v>6.4</v>
      </c>
      <c r="L6">
        <v>6.7</v>
      </c>
    </row>
    <row r="8" spans="1:17" x14ac:dyDescent="0.3">
      <c r="B8" t="s">
        <v>1</v>
      </c>
      <c r="C8" t="s">
        <v>2</v>
      </c>
      <c r="D8" t="s">
        <v>3</v>
      </c>
      <c r="E8" t="s">
        <v>4</v>
      </c>
      <c r="F8" t="s">
        <v>5</v>
      </c>
      <c r="G8" s="7" t="s">
        <v>6</v>
      </c>
      <c r="H8" t="s">
        <v>7</v>
      </c>
      <c r="I8" t="s">
        <v>8</v>
      </c>
      <c r="J8" t="s">
        <v>9</v>
      </c>
      <c r="K8" t="s">
        <v>10</v>
      </c>
      <c r="L8" t="s">
        <v>62</v>
      </c>
    </row>
    <row r="9" spans="1:17" x14ac:dyDescent="0.3">
      <c r="A9" t="s">
        <v>31</v>
      </c>
      <c r="B9">
        <v>95</v>
      </c>
      <c r="C9">
        <v>91.3</v>
      </c>
      <c r="D9">
        <v>88.4</v>
      </c>
      <c r="E9">
        <v>86</v>
      </c>
      <c r="F9">
        <v>83.8</v>
      </c>
      <c r="G9" s="7">
        <v>81.8</v>
      </c>
      <c r="H9">
        <v>80.2</v>
      </c>
      <c r="I9">
        <v>78.599999999999994</v>
      </c>
      <c r="J9">
        <v>77.3</v>
      </c>
      <c r="K9">
        <v>75.900000000000006</v>
      </c>
      <c r="L9">
        <v>74.599999999999994</v>
      </c>
    </row>
    <row r="10" spans="1:17" x14ac:dyDescent="0.3">
      <c r="A10" s="6" t="s">
        <v>11</v>
      </c>
      <c r="B10">
        <v>3.9</v>
      </c>
      <c r="C10">
        <v>6.8</v>
      </c>
      <c r="D10">
        <v>9.1</v>
      </c>
      <c r="E10">
        <v>11</v>
      </c>
      <c r="F10">
        <v>12.7</v>
      </c>
      <c r="G10" s="7">
        <v>14</v>
      </c>
      <c r="H10">
        <v>15.2</v>
      </c>
      <c r="I10">
        <v>16.5</v>
      </c>
      <c r="J10">
        <v>17.600000000000001</v>
      </c>
      <c r="K10">
        <v>18.600000000000001</v>
      </c>
      <c r="L10">
        <v>19.8</v>
      </c>
    </row>
    <row r="11" spans="1:17" x14ac:dyDescent="0.3">
      <c r="A11" s="6" t="s">
        <v>53</v>
      </c>
      <c r="B11">
        <v>1.2</v>
      </c>
      <c r="C11">
        <v>2</v>
      </c>
      <c r="D11">
        <v>2.5</v>
      </c>
      <c r="E11">
        <v>3</v>
      </c>
      <c r="F11">
        <v>3.5</v>
      </c>
      <c r="G11" s="7">
        <v>4.2</v>
      </c>
      <c r="H11">
        <v>4.5</v>
      </c>
      <c r="I11">
        <v>5</v>
      </c>
      <c r="J11">
        <v>5.2</v>
      </c>
      <c r="K11">
        <v>5.4</v>
      </c>
      <c r="L11">
        <v>5.5</v>
      </c>
    </row>
    <row r="13" spans="1:17" x14ac:dyDescent="0.3">
      <c r="B13" t="s">
        <v>1</v>
      </c>
      <c r="C13" t="s">
        <v>2</v>
      </c>
      <c r="D13" t="s">
        <v>3</v>
      </c>
      <c r="E13" t="s">
        <v>4</v>
      </c>
      <c r="F13" t="s">
        <v>5</v>
      </c>
      <c r="G13" s="7" t="s">
        <v>6</v>
      </c>
      <c r="H13" t="s">
        <v>7</v>
      </c>
      <c r="I13" t="s">
        <v>8</v>
      </c>
      <c r="J13" t="s">
        <v>9</v>
      </c>
      <c r="K13" t="s">
        <v>10</v>
      </c>
      <c r="L13" t="s">
        <v>62</v>
      </c>
    </row>
    <row r="14" spans="1:17" x14ac:dyDescent="0.3">
      <c r="A14" t="s">
        <v>35</v>
      </c>
      <c r="B14">
        <v>90.9</v>
      </c>
      <c r="C14">
        <v>84.4</v>
      </c>
      <c r="D14">
        <v>79.2</v>
      </c>
      <c r="E14">
        <v>74.900000000000006</v>
      </c>
      <c r="F14">
        <v>70.8</v>
      </c>
      <c r="G14" s="7">
        <v>67.5</v>
      </c>
      <c r="H14">
        <v>64.400000000000006</v>
      </c>
      <c r="I14">
        <v>61.7</v>
      </c>
      <c r="J14">
        <v>59.6</v>
      </c>
      <c r="K14">
        <v>57.3</v>
      </c>
      <c r="L14">
        <v>55.5</v>
      </c>
    </row>
    <row r="15" spans="1:17" x14ac:dyDescent="0.3">
      <c r="A15" s="6" t="s">
        <v>11</v>
      </c>
      <c r="B15">
        <v>6.4</v>
      </c>
      <c r="C15">
        <v>11</v>
      </c>
      <c r="D15">
        <v>15</v>
      </c>
      <c r="E15">
        <v>17.899999999999999</v>
      </c>
      <c r="F15">
        <v>20.9</v>
      </c>
      <c r="G15" s="7">
        <v>23.2</v>
      </c>
      <c r="H15">
        <v>25.3</v>
      </c>
      <c r="I15">
        <v>27.3</v>
      </c>
      <c r="J15">
        <v>29</v>
      </c>
      <c r="K15">
        <v>30.8</v>
      </c>
      <c r="L15">
        <v>32.4</v>
      </c>
      <c r="Q15" s="3"/>
    </row>
    <row r="16" spans="1:17" x14ac:dyDescent="0.3">
      <c r="A16" s="6" t="s">
        <v>53</v>
      </c>
      <c r="B16">
        <v>2.7</v>
      </c>
      <c r="C16">
        <v>4.5</v>
      </c>
      <c r="D16">
        <v>5.8</v>
      </c>
      <c r="E16">
        <v>7.1</v>
      </c>
      <c r="F16">
        <v>8.1999999999999993</v>
      </c>
      <c r="G16" s="7">
        <v>9.4</v>
      </c>
      <c r="H16">
        <v>10.3</v>
      </c>
      <c r="I16">
        <v>11</v>
      </c>
      <c r="J16">
        <v>11.4</v>
      </c>
      <c r="K16">
        <v>11.9</v>
      </c>
      <c r="L16">
        <v>12.1</v>
      </c>
      <c r="Q16" s="3"/>
    </row>
    <row r="17" spans="1:17" x14ac:dyDescent="0.3">
      <c r="Q17" s="3"/>
    </row>
    <row r="18" spans="1:17" x14ac:dyDescent="0.3">
      <c r="B18" t="s">
        <v>1</v>
      </c>
      <c r="C18" t="s">
        <v>2</v>
      </c>
      <c r="D18" t="s">
        <v>3</v>
      </c>
      <c r="E18" t="s">
        <v>4</v>
      </c>
      <c r="F18" t="s">
        <v>5</v>
      </c>
      <c r="G18" s="7" t="s">
        <v>6</v>
      </c>
      <c r="H18" t="s">
        <v>7</v>
      </c>
      <c r="I18" t="s">
        <v>8</v>
      </c>
      <c r="J18" t="s">
        <v>9</v>
      </c>
      <c r="K18" t="s">
        <v>10</v>
      </c>
      <c r="L18" t="s">
        <v>62</v>
      </c>
    </row>
    <row r="19" spans="1:17" x14ac:dyDescent="0.3">
      <c r="A19" t="s">
        <v>37</v>
      </c>
      <c r="B19">
        <v>92.9</v>
      </c>
      <c r="C19">
        <v>87.9</v>
      </c>
      <c r="D19">
        <v>83.8</v>
      </c>
      <c r="E19">
        <v>80.5</v>
      </c>
      <c r="F19">
        <v>77.7</v>
      </c>
      <c r="G19" s="7">
        <v>75.3</v>
      </c>
      <c r="H19">
        <v>73.2</v>
      </c>
      <c r="I19">
        <v>71.3</v>
      </c>
      <c r="J19">
        <v>69.7</v>
      </c>
      <c r="K19">
        <v>68.2</v>
      </c>
      <c r="L19">
        <v>66.8</v>
      </c>
    </row>
    <row r="20" spans="1:17" x14ac:dyDescent="0.3">
      <c r="A20" s="6" t="s">
        <v>11</v>
      </c>
      <c r="B20">
        <v>5</v>
      </c>
      <c r="C20">
        <v>8.5</v>
      </c>
      <c r="D20">
        <v>11.5</v>
      </c>
      <c r="E20">
        <v>14</v>
      </c>
      <c r="F20">
        <v>16</v>
      </c>
      <c r="G20" s="7">
        <v>17.8</v>
      </c>
      <c r="H20">
        <v>19.3</v>
      </c>
      <c r="I20">
        <v>20.8</v>
      </c>
      <c r="J20">
        <v>22.1</v>
      </c>
      <c r="K20">
        <v>23.3</v>
      </c>
      <c r="L20">
        <v>24.5</v>
      </c>
    </row>
    <row r="21" spans="1:17" x14ac:dyDescent="0.3">
      <c r="A21" s="6" t="s">
        <v>53</v>
      </c>
      <c r="B21">
        <v>2.1</v>
      </c>
      <c r="C21">
        <v>3.6</v>
      </c>
      <c r="D21">
        <v>4.7</v>
      </c>
      <c r="E21">
        <v>5.6</v>
      </c>
      <c r="F21">
        <v>6.3</v>
      </c>
      <c r="G21" s="7">
        <v>7</v>
      </c>
      <c r="H21">
        <v>7.5</v>
      </c>
      <c r="I21">
        <v>7.9</v>
      </c>
      <c r="J21">
        <v>8.1999999999999993</v>
      </c>
      <c r="K21">
        <v>8.5</v>
      </c>
      <c r="L21">
        <v>8.6999999999999993</v>
      </c>
    </row>
    <row r="23" spans="1:17" x14ac:dyDescent="0.3">
      <c r="B23" t="s">
        <v>1</v>
      </c>
      <c r="C23" t="s">
        <v>2</v>
      </c>
      <c r="D23" t="s">
        <v>3</v>
      </c>
      <c r="E23" t="s">
        <v>4</v>
      </c>
      <c r="F23" t="s">
        <v>5</v>
      </c>
      <c r="G23" s="7" t="s">
        <v>6</v>
      </c>
      <c r="H23" t="s">
        <v>7</v>
      </c>
      <c r="I23" t="s">
        <v>8</v>
      </c>
      <c r="J23" t="s">
        <v>9</v>
      </c>
      <c r="K23" t="s">
        <v>10</v>
      </c>
      <c r="L23" t="s">
        <v>62</v>
      </c>
    </row>
    <row r="24" spans="1:17" x14ac:dyDescent="0.3">
      <c r="A24" t="s">
        <v>38</v>
      </c>
      <c r="B24">
        <v>97.6</v>
      </c>
      <c r="C24">
        <v>95.6</v>
      </c>
      <c r="D24">
        <v>93.7</v>
      </c>
      <c r="E24">
        <v>92</v>
      </c>
      <c r="F24">
        <v>90.3</v>
      </c>
      <c r="G24" s="7">
        <v>88.7</v>
      </c>
      <c r="H24">
        <v>87</v>
      </c>
      <c r="I24">
        <v>85.5</v>
      </c>
      <c r="J24">
        <v>84</v>
      </c>
      <c r="K24">
        <v>82.4</v>
      </c>
      <c r="L24">
        <v>81</v>
      </c>
    </row>
    <row r="25" spans="1:17" x14ac:dyDescent="0.3">
      <c r="A25" s="6" t="s">
        <v>11</v>
      </c>
      <c r="B25">
        <v>1.8</v>
      </c>
      <c r="C25">
        <v>3.2</v>
      </c>
      <c r="D25">
        <v>4.5999999999999996</v>
      </c>
      <c r="E25">
        <v>5.8</v>
      </c>
      <c r="F25">
        <v>7</v>
      </c>
      <c r="G25" s="7">
        <v>8.1999999999999993</v>
      </c>
      <c r="H25">
        <v>9.5</v>
      </c>
      <c r="I25">
        <v>10.6</v>
      </c>
      <c r="J25">
        <v>11.8</v>
      </c>
      <c r="K25">
        <v>13</v>
      </c>
      <c r="L25">
        <v>14.1</v>
      </c>
    </row>
    <row r="26" spans="1:17" x14ac:dyDescent="0.3">
      <c r="A26" s="6" t="s">
        <v>53</v>
      </c>
      <c r="B26">
        <v>0.7</v>
      </c>
      <c r="C26">
        <v>1.2</v>
      </c>
      <c r="D26">
        <v>1.7</v>
      </c>
      <c r="E26">
        <v>2.1</v>
      </c>
      <c r="F26">
        <v>2.6</v>
      </c>
      <c r="G26" s="7">
        <v>3.1</v>
      </c>
      <c r="H26">
        <v>3.5</v>
      </c>
      <c r="I26">
        <v>3.9</v>
      </c>
      <c r="J26">
        <v>4.2</v>
      </c>
      <c r="K26">
        <v>4.5999999999999996</v>
      </c>
      <c r="L26">
        <v>4.9000000000000004</v>
      </c>
    </row>
    <row r="28" spans="1:17" x14ac:dyDescent="0.3">
      <c r="B28" t="s">
        <v>1</v>
      </c>
      <c r="C28" t="s">
        <v>2</v>
      </c>
      <c r="D28" t="s">
        <v>3</v>
      </c>
      <c r="E28" t="s">
        <v>4</v>
      </c>
      <c r="F28" t="s">
        <v>5</v>
      </c>
      <c r="G28" s="7" t="s">
        <v>6</v>
      </c>
      <c r="H28" t="s">
        <v>7</v>
      </c>
      <c r="I28" t="s">
        <v>8</v>
      </c>
      <c r="J28" t="s">
        <v>9</v>
      </c>
      <c r="K28" t="s">
        <v>10</v>
      </c>
      <c r="L28" t="s">
        <v>62</v>
      </c>
    </row>
    <row r="29" spans="1:17" x14ac:dyDescent="0.3">
      <c r="A29" t="s">
        <v>40</v>
      </c>
      <c r="B29">
        <v>98.7</v>
      </c>
      <c r="C29">
        <v>97.4</v>
      </c>
      <c r="D29">
        <v>96.1</v>
      </c>
      <c r="E29">
        <v>94.6</v>
      </c>
      <c r="F29">
        <v>93</v>
      </c>
      <c r="G29" s="7">
        <v>91.5</v>
      </c>
      <c r="H29">
        <v>89.6</v>
      </c>
      <c r="I29">
        <v>87.7</v>
      </c>
      <c r="J29">
        <v>85.6</v>
      </c>
      <c r="K29">
        <v>83.3</v>
      </c>
      <c r="L29">
        <v>80.8</v>
      </c>
    </row>
    <row r="30" spans="1:17" x14ac:dyDescent="0.3">
      <c r="A30" s="6" t="s">
        <v>11</v>
      </c>
      <c r="B30">
        <v>1.1000000000000001</v>
      </c>
      <c r="C30">
        <v>2.1</v>
      </c>
      <c r="D30">
        <v>3.2</v>
      </c>
      <c r="E30">
        <v>4.4000000000000004</v>
      </c>
      <c r="F30">
        <v>5.8</v>
      </c>
      <c r="G30" s="7">
        <v>7.1</v>
      </c>
      <c r="H30">
        <v>8.8000000000000007</v>
      </c>
      <c r="I30">
        <v>10.4</v>
      </c>
      <c r="J30">
        <v>12.3</v>
      </c>
      <c r="K30">
        <v>14.2</v>
      </c>
      <c r="L30">
        <v>16.399999999999999</v>
      </c>
    </row>
    <row r="31" spans="1:17" x14ac:dyDescent="0.3">
      <c r="A31" s="6" t="s">
        <v>53</v>
      </c>
      <c r="B31">
        <v>0.3</v>
      </c>
      <c r="C31">
        <v>0.5</v>
      </c>
      <c r="D31">
        <v>0.7</v>
      </c>
      <c r="E31">
        <v>1</v>
      </c>
      <c r="F31">
        <v>1.2</v>
      </c>
      <c r="G31" s="7">
        <v>1.4</v>
      </c>
      <c r="H31">
        <v>1.7</v>
      </c>
      <c r="I31">
        <v>1.9</v>
      </c>
      <c r="J31">
        <v>2.2000000000000002</v>
      </c>
      <c r="K31">
        <v>2.4</v>
      </c>
      <c r="L31">
        <v>2.8</v>
      </c>
    </row>
    <row r="33" spans="1:12" x14ac:dyDescent="0.3">
      <c r="A33" t="s">
        <v>43</v>
      </c>
      <c r="B33" t="s">
        <v>1</v>
      </c>
      <c r="C33" t="s">
        <v>2</v>
      </c>
      <c r="D33" t="s">
        <v>3</v>
      </c>
      <c r="E33" t="s">
        <v>4</v>
      </c>
      <c r="F33" t="s">
        <v>5</v>
      </c>
      <c r="G33" s="7" t="s">
        <v>6</v>
      </c>
      <c r="H33" t="s">
        <v>7</v>
      </c>
      <c r="I33" t="s">
        <v>8</v>
      </c>
      <c r="J33" t="s">
        <v>9</v>
      </c>
      <c r="K33" t="s">
        <v>10</v>
      </c>
      <c r="L33" t="s">
        <v>62</v>
      </c>
    </row>
    <row r="34" spans="1:12" x14ac:dyDescent="0.3">
      <c r="A34" t="s">
        <v>44</v>
      </c>
      <c r="B34" s="3">
        <v>93.851450682875921</v>
      </c>
      <c r="C34" s="3">
        <v>89.477374220786146</v>
      </c>
      <c r="D34" s="3">
        <v>85.956298318110427</v>
      </c>
      <c r="E34" s="3">
        <v>83.026091996979702</v>
      </c>
      <c r="F34" s="3">
        <v>80.518291287028987</v>
      </c>
      <c r="G34" s="8">
        <v>78.330546584514835</v>
      </c>
      <c r="H34" s="3">
        <v>76.494851660606798</v>
      </c>
      <c r="I34" s="3">
        <v>74.706529713866473</v>
      </c>
      <c r="J34" s="3">
        <v>73.249527829391567</v>
      </c>
      <c r="K34" s="3">
        <v>71.845737193218682</v>
      </c>
      <c r="L34" s="3">
        <v>70.5</v>
      </c>
    </row>
    <row r="35" spans="1:12" x14ac:dyDescent="0.3">
      <c r="A35" s="6" t="s">
        <v>11</v>
      </c>
      <c r="B35">
        <v>4.5</v>
      </c>
      <c r="C35">
        <v>7.7</v>
      </c>
      <c r="D35">
        <v>10.4</v>
      </c>
      <c r="E35">
        <v>12.6</v>
      </c>
      <c r="F35">
        <v>14.5</v>
      </c>
      <c r="G35" s="7">
        <v>16</v>
      </c>
      <c r="H35">
        <v>17.399999999999999</v>
      </c>
      <c r="I35">
        <v>18.8</v>
      </c>
      <c r="J35">
        <v>20</v>
      </c>
      <c r="K35">
        <v>21.1</v>
      </c>
      <c r="L35">
        <v>22.3</v>
      </c>
    </row>
    <row r="36" spans="1:12" x14ac:dyDescent="0.3">
      <c r="A36" s="6" t="s">
        <v>53</v>
      </c>
      <c r="B36">
        <v>1.7</v>
      </c>
      <c r="C36">
        <v>2.8</v>
      </c>
      <c r="D36">
        <v>3.6</v>
      </c>
      <c r="E36">
        <v>4.4000000000000004</v>
      </c>
      <c r="F36">
        <v>5</v>
      </c>
      <c r="G36" s="7">
        <v>5.7</v>
      </c>
      <c r="H36">
        <v>6.1</v>
      </c>
      <c r="I36">
        <v>6.5</v>
      </c>
      <c r="J36">
        <v>6.8</v>
      </c>
      <c r="K36">
        <v>7.1</v>
      </c>
      <c r="L36">
        <v>7.2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17A8CF-205A-4463-98A4-A88161190E69}">
  <dimension ref="A1:H15"/>
  <sheetViews>
    <sheetView workbookViewId="0">
      <selection activeCell="E3" sqref="E3:F7"/>
    </sheetView>
  </sheetViews>
  <sheetFormatPr defaultRowHeight="14.4" x14ac:dyDescent="0.3"/>
  <cols>
    <col min="1" max="1" width="14.77734375" customWidth="1"/>
    <col min="2" max="2" width="13.33203125" customWidth="1"/>
    <col min="3" max="3" width="10.77734375" customWidth="1"/>
    <col min="4" max="4" width="12.5546875" customWidth="1"/>
  </cols>
  <sheetData>
    <row r="1" spans="1:8" x14ac:dyDescent="0.3">
      <c r="B1" t="s">
        <v>63</v>
      </c>
      <c r="E1" t="s">
        <v>64</v>
      </c>
    </row>
    <row r="2" spans="1:8" x14ac:dyDescent="0.3">
      <c r="B2" s="1" t="s">
        <v>19</v>
      </c>
      <c r="C2" s="1" t="s">
        <v>20</v>
      </c>
      <c r="E2" s="1" t="s">
        <v>19</v>
      </c>
      <c r="F2" s="1" t="s">
        <v>20</v>
      </c>
    </row>
    <row r="3" spans="1:8" x14ac:dyDescent="0.3">
      <c r="A3" t="s">
        <v>14</v>
      </c>
      <c r="B3" s="2">
        <v>243782</v>
      </c>
      <c r="C3" s="3">
        <f>B3/$B$7*100</f>
        <v>95.384952480074503</v>
      </c>
      <c r="D3" t="s">
        <v>14</v>
      </c>
      <c r="E3" s="2">
        <v>263787</v>
      </c>
      <c r="F3" s="3">
        <f>E3/$E$7*100</f>
        <v>94.918138965852251</v>
      </c>
    </row>
    <row r="4" spans="1:8" x14ac:dyDescent="0.3">
      <c r="A4" t="s">
        <v>15</v>
      </c>
      <c r="B4" s="2">
        <v>11283</v>
      </c>
      <c r="C4" s="3">
        <f t="shared" ref="C4:C7" si="0">B4/$B$7*100</f>
        <v>4.4147165042237759</v>
      </c>
      <c r="D4" t="s">
        <v>15</v>
      </c>
      <c r="E4" s="2">
        <v>13393</v>
      </c>
      <c r="F4" s="3">
        <f t="shared" ref="F4:F7" si="1">E4/$E$7*100</f>
        <v>4.8191860674319029</v>
      </c>
    </row>
    <row r="5" spans="1:8" x14ac:dyDescent="0.3">
      <c r="A5" t="s">
        <v>16</v>
      </c>
      <c r="B5" s="2">
        <v>494</v>
      </c>
      <c r="C5" s="3">
        <f t="shared" si="0"/>
        <v>0.1932881284309621</v>
      </c>
      <c r="D5" t="s">
        <v>16</v>
      </c>
      <c r="E5" s="2">
        <v>703</v>
      </c>
      <c r="F5" s="3">
        <f t="shared" si="1"/>
        <v>0.25295959123457235</v>
      </c>
    </row>
    <row r="6" spans="1:8" x14ac:dyDescent="0.3">
      <c r="A6" t="s">
        <v>17</v>
      </c>
      <c r="B6" s="2">
        <v>18</v>
      </c>
      <c r="C6" s="3">
        <f t="shared" si="0"/>
        <v>7.0428872707638005E-3</v>
      </c>
      <c r="D6" t="s">
        <v>17</v>
      </c>
      <c r="E6" s="2">
        <v>27</v>
      </c>
      <c r="F6" s="3">
        <f t="shared" si="1"/>
        <v>9.7153754812709138E-3</v>
      </c>
    </row>
    <row r="7" spans="1:8" x14ac:dyDescent="0.3">
      <c r="A7" t="s">
        <v>18</v>
      </c>
      <c r="B7" s="2">
        <f>SUM(B3:B6)</f>
        <v>255577</v>
      </c>
      <c r="C7" s="3">
        <f t="shared" si="0"/>
        <v>100</v>
      </c>
      <c r="D7" t="s">
        <v>18</v>
      </c>
      <c r="E7" s="2">
        <f>SUM(E3:E6)</f>
        <v>277910</v>
      </c>
      <c r="F7" s="3">
        <f t="shared" si="1"/>
        <v>100</v>
      </c>
    </row>
    <row r="11" spans="1:8" x14ac:dyDescent="0.3">
      <c r="A11" s="2">
        <f>B3</f>
        <v>243782</v>
      </c>
      <c r="G11" s="2">
        <f>E3-B3</f>
        <v>20005</v>
      </c>
    </row>
    <row r="12" spans="1:8" x14ac:dyDescent="0.3">
      <c r="A12">
        <f>B4*2</f>
        <v>22566</v>
      </c>
      <c r="G12" s="2">
        <f>(E4-B4)*2</f>
        <v>4220</v>
      </c>
    </row>
    <row r="13" spans="1:8" x14ac:dyDescent="0.3">
      <c r="A13">
        <f>3*B5</f>
        <v>1482</v>
      </c>
      <c r="G13">
        <f>(E5-B5)*3</f>
        <v>627</v>
      </c>
    </row>
    <row r="14" spans="1:8" x14ac:dyDescent="0.3">
      <c r="A14">
        <f>B6*4</f>
        <v>72</v>
      </c>
      <c r="G14">
        <v>36</v>
      </c>
    </row>
    <row r="15" spans="1:8" x14ac:dyDescent="0.3">
      <c r="A15" s="2">
        <f>SUM(A11:A14)</f>
        <v>267902</v>
      </c>
      <c r="B15">
        <f>A15/10</f>
        <v>26790.2</v>
      </c>
      <c r="G15" s="2">
        <f>SUM(G11:G14)</f>
        <v>24888</v>
      </c>
      <c r="H15" t="s">
        <v>65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031DE0-088C-4761-9A33-65928DCC4DA4}">
  <dimension ref="A1:N31"/>
  <sheetViews>
    <sheetView topLeftCell="A13" workbookViewId="0">
      <selection activeCell="A25" sqref="A25:E31"/>
    </sheetView>
  </sheetViews>
  <sheetFormatPr defaultRowHeight="14.4" x14ac:dyDescent="0.3"/>
  <cols>
    <col min="1" max="1" width="36" customWidth="1"/>
    <col min="2" max="2" width="17" customWidth="1"/>
    <col min="5" max="5" width="10.88671875" customWidth="1"/>
    <col min="10" max="10" width="10.44140625" bestFit="1" customWidth="1"/>
  </cols>
  <sheetData>
    <row r="1" spans="1:14" x14ac:dyDescent="0.3">
      <c r="A1" t="s">
        <v>21</v>
      </c>
    </row>
    <row r="2" spans="1:14" x14ac:dyDescent="0.3">
      <c r="L2" t="s">
        <v>24</v>
      </c>
    </row>
    <row r="3" spans="1:14" x14ac:dyDescent="0.3">
      <c r="B3">
        <v>2011</v>
      </c>
      <c r="C3">
        <v>2012</v>
      </c>
      <c r="D3">
        <v>2013</v>
      </c>
      <c r="E3">
        <v>2014</v>
      </c>
      <c r="F3">
        <v>2015</v>
      </c>
      <c r="G3">
        <v>2016</v>
      </c>
      <c r="H3">
        <v>2017</v>
      </c>
      <c r="I3">
        <v>2018</v>
      </c>
      <c r="J3">
        <v>2019</v>
      </c>
      <c r="K3">
        <v>2020</v>
      </c>
    </row>
    <row r="4" spans="1:14" x14ac:dyDescent="0.3">
      <c r="A4" t="s">
        <v>22</v>
      </c>
      <c r="B4">
        <v>25786</v>
      </c>
      <c r="C4">
        <v>24456</v>
      </c>
      <c r="D4">
        <v>22154</v>
      </c>
      <c r="E4">
        <v>21028</v>
      </c>
      <c r="F4">
        <v>21908</v>
      </c>
      <c r="G4">
        <v>21935</v>
      </c>
      <c r="H4">
        <v>22571</v>
      </c>
      <c r="I4">
        <v>22180</v>
      </c>
      <c r="J4">
        <v>22204</v>
      </c>
      <c r="K4">
        <v>23853</v>
      </c>
      <c r="L4">
        <f>SUM(B4:K4)</f>
        <v>228075</v>
      </c>
      <c r="M4">
        <f>L4/L5*100</f>
        <v>85.422308115821522</v>
      </c>
      <c r="N4" s="9">
        <f>SUM(B4:K4)/10</f>
        <v>22807.5</v>
      </c>
    </row>
    <row r="5" spans="1:14" x14ac:dyDescent="0.3">
      <c r="A5" t="s">
        <v>23</v>
      </c>
      <c r="B5">
        <v>29631</v>
      </c>
      <c r="C5">
        <v>28327</v>
      </c>
      <c r="D5">
        <v>25797</v>
      </c>
      <c r="E5">
        <v>24512</v>
      </c>
      <c r="F5">
        <v>25505</v>
      </c>
      <c r="G5">
        <v>26013</v>
      </c>
      <c r="H5">
        <v>26843</v>
      </c>
      <c r="I5">
        <v>26348</v>
      </c>
      <c r="J5">
        <v>26124</v>
      </c>
      <c r="K5">
        <v>27897</v>
      </c>
      <c r="L5">
        <f>SUM(B5:K5)</f>
        <v>266997</v>
      </c>
      <c r="N5">
        <f>SUM(B5:K5)/10</f>
        <v>26699.7</v>
      </c>
    </row>
    <row r="6" spans="1:14" x14ac:dyDescent="0.3">
      <c r="B6" s="3">
        <f>B4/B5*100</f>
        <v>87.023725152711677</v>
      </c>
      <c r="C6" s="3">
        <f t="shared" ref="C6:K6" si="0">C4/C5*100</f>
        <v>86.334592438309741</v>
      </c>
      <c r="D6" s="3">
        <f t="shared" si="0"/>
        <v>85.878202891809124</v>
      </c>
      <c r="E6" s="3">
        <f t="shared" si="0"/>
        <v>85.786553524804177</v>
      </c>
      <c r="F6" s="3">
        <f t="shared" si="0"/>
        <v>85.896882964124671</v>
      </c>
      <c r="G6" s="3">
        <f t="shared" si="0"/>
        <v>84.323223003882674</v>
      </c>
      <c r="H6" s="3">
        <f t="shared" si="0"/>
        <v>84.085236374473794</v>
      </c>
      <c r="I6" s="3">
        <f t="shared" si="0"/>
        <v>84.180962501897682</v>
      </c>
      <c r="J6" s="3">
        <f t="shared" si="0"/>
        <v>84.994640943194</v>
      </c>
      <c r="K6" s="3">
        <f t="shared" si="0"/>
        <v>85.503817614797299</v>
      </c>
    </row>
    <row r="7" spans="1:14" x14ac:dyDescent="0.3">
      <c r="A7" t="s">
        <v>25</v>
      </c>
    </row>
    <row r="8" spans="1:14" x14ac:dyDescent="0.3">
      <c r="B8">
        <v>2011</v>
      </c>
      <c r="C8">
        <v>2012</v>
      </c>
      <c r="D8">
        <v>2013</v>
      </c>
      <c r="E8">
        <v>2014</v>
      </c>
      <c r="F8">
        <v>2015</v>
      </c>
      <c r="G8">
        <v>2016</v>
      </c>
      <c r="H8">
        <v>2017</v>
      </c>
      <c r="I8">
        <v>2018</v>
      </c>
    </row>
    <row r="9" spans="1:14" x14ac:dyDescent="0.3">
      <c r="A9" t="s">
        <v>22</v>
      </c>
      <c r="B9">
        <v>20871</v>
      </c>
      <c r="C9">
        <v>19160</v>
      </c>
      <c r="D9">
        <v>17478</v>
      </c>
      <c r="E9">
        <v>16394</v>
      </c>
      <c r="F9">
        <v>17438</v>
      </c>
      <c r="G9">
        <v>17521</v>
      </c>
      <c r="H9">
        <v>18163</v>
      </c>
      <c r="I9">
        <v>17787</v>
      </c>
      <c r="J9">
        <f>SUM(B9:I9)</f>
        <v>144812</v>
      </c>
      <c r="K9">
        <f>J9/J10*100</f>
        <v>68.389485515665001</v>
      </c>
      <c r="M9" s="9">
        <f>J9/8</f>
        <v>18101.5</v>
      </c>
    </row>
    <row r="10" spans="1:14" x14ac:dyDescent="0.3">
      <c r="A10" t="s">
        <v>23</v>
      </c>
      <c r="B10">
        <v>29481</v>
      </c>
      <c r="C10">
        <v>28191</v>
      </c>
      <c r="D10">
        <v>25640</v>
      </c>
      <c r="E10">
        <v>24357</v>
      </c>
      <c r="F10">
        <v>25372</v>
      </c>
      <c r="G10">
        <v>25832</v>
      </c>
      <c r="H10">
        <v>26693</v>
      </c>
      <c r="I10">
        <v>26180</v>
      </c>
      <c r="J10">
        <f>SUM(B10:I10)</f>
        <v>211746</v>
      </c>
    </row>
    <row r="11" spans="1:14" x14ac:dyDescent="0.3">
      <c r="B11" s="3">
        <f>B9/B10*100</f>
        <v>70.794749160476229</v>
      </c>
      <c r="C11" s="3">
        <f t="shared" ref="C11:I11" si="1">C9/C10*100</f>
        <v>67.964953353907276</v>
      </c>
      <c r="D11" s="3">
        <f t="shared" si="1"/>
        <v>68.166926677067082</v>
      </c>
      <c r="E11" s="3">
        <f t="shared" si="1"/>
        <v>67.307139631317483</v>
      </c>
      <c r="F11" s="3">
        <f t="shared" si="1"/>
        <v>68.729307898470765</v>
      </c>
      <c r="G11" s="3">
        <f t="shared" si="1"/>
        <v>67.826726540724678</v>
      </c>
      <c r="H11" s="3">
        <f t="shared" si="1"/>
        <v>68.044056494211972</v>
      </c>
      <c r="I11" s="3">
        <f t="shared" si="1"/>
        <v>67.941176470588232</v>
      </c>
    </row>
    <row r="12" spans="1:14" x14ac:dyDescent="0.3">
      <c r="A12" t="s">
        <v>26</v>
      </c>
    </row>
    <row r="13" spans="1:14" x14ac:dyDescent="0.3">
      <c r="B13">
        <v>2011</v>
      </c>
      <c r="C13">
        <v>2012</v>
      </c>
      <c r="D13">
        <v>2013</v>
      </c>
      <c r="E13">
        <v>2014</v>
      </c>
      <c r="F13">
        <v>2015</v>
      </c>
      <c r="G13">
        <v>2016</v>
      </c>
    </row>
    <row r="14" spans="1:14" x14ac:dyDescent="0.3">
      <c r="A14" t="s">
        <v>27</v>
      </c>
      <c r="B14">
        <v>18130</v>
      </c>
      <c r="C14">
        <v>16420</v>
      </c>
      <c r="D14">
        <v>14765</v>
      </c>
      <c r="E14">
        <v>14099</v>
      </c>
      <c r="F14">
        <v>14800</v>
      </c>
      <c r="G14">
        <v>14905</v>
      </c>
      <c r="H14">
        <f>SUM(B14:G14)</f>
        <v>93119</v>
      </c>
      <c r="I14">
        <f>H14/H15*100</f>
        <v>58.896935580784927</v>
      </c>
      <c r="J14" s="9">
        <f>H14/6</f>
        <v>15519.833333333334</v>
      </c>
    </row>
    <row r="15" spans="1:14" x14ac:dyDescent="0.3">
      <c r="A15" t="s">
        <v>23</v>
      </c>
      <c r="B15">
        <v>29344</v>
      </c>
      <c r="C15">
        <v>28066</v>
      </c>
      <c r="D15">
        <v>25525</v>
      </c>
      <c r="E15">
        <v>24229</v>
      </c>
      <c r="F15">
        <v>25245</v>
      </c>
      <c r="G15">
        <v>25696</v>
      </c>
      <c r="H15">
        <f>SUM(B15:G15)</f>
        <v>158105</v>
      </c>
    </row>
    <row r="16" spans="1:14" x14ac:dyDescent="0.3">
      <c r="B16" s="3">
        <f>B14/B15*100</f>
        <v>61.784351145038165</v>
      </c>
      <c r="C16" s="3">
        <f t="shared" ref="C16:G16" si="2">C14/C15*100</f>
        <v>58.504952611700986</v>
      </c>
      <c r="D16" s="3">
        <f t="shared" si="2"/>
        <v>57.845249755142014</v>
      </c>
      <c r="E16" s="3">
        <f t="shared" si="2"/>
        <v>58.190598043666682</v>
      </c>
      <c r="F16" s="3">
        <f t="shared" si="2"/>
        <v>58.625470390176268</v>
      </c>
      <c r="G16" s="3">
        <f t="shared" si="2"/>
        <v>58.005136986301366</v>
      </c>
    </row>
    <row r="17" spans="1:7" x14ac:dyDescent="0.3">
      <c r="A17" t="s">
        <v>28</v>
      </c>
    </row>
    <row r="19" spans="1:7" x14ac:dyDescent="0.3">
      <c r="B19">
        <v>2011</v>
      </c>
      <c r="C19">
        <v>2012</v>
      </c>
      <c r="D19">
        <v>2013</v>
      </c>
    </row>
    <row r="20" spans="1:7" x14ac:dyDescent="0.3">
      <c r="A20" t="s">
        <v>27</v>
      </c>
      <c r="B20">
        <v>15545</v>
      </c>
      <c r="C20">
        <v>14037</v>
      </c>
      <c r="D20">
        <v>12559</v>
      </c>
      <c r="E20">
        <f>SUM(B20:D20)</f>
        <v>42141</v>
      </c>
      <c r="F20">
        <f>E20/E21*100</f>
        <v>51.093005492307128</v>
      </c>
      <c r="G20">
        <f>E20/3</f>
        <v>14047</v>
      </c>
    </row>
    <row r="21" spans="1:7" x14ac:dyDescent="0.3">
      <c r="A21" t="s">
        <v>23</v>
      </c>
      <c r="B21">
        <v>29170</v>
      </c>
      <c r="C21">
        <v>27934</v>
      </c>
      <c r="D21">
        <v>25375</v>
      </c>
      <c r="E21">
        <f>SUM(B21:D21)</f>
        <v>82479</v>
      </c>
    </row>
    <row r="22" spans="1:7" x14ac:dyDescent="0.3">
      <c r="B22" s="3">
        <f>B20/B21*100</f>
        <v>53.291052451148438</v>
      </c>
      <c r="C22" s="3">
        <f>C20/C21*100</f>
        <v>50.250590678026775</v>
      </c>
      <c r="D22" s="3">
        <f>D20/D21*100</f>
        <v>49.493596059113301</v>
      </c>
    </row>
    <row r="25" spans="1:7" x14ac:dyDescent="0.3">
      <c r="A25" t="s">
        <v>45</v>
      </c>
    </row>
    <row r="26" spans="1:7" ht="43.2" x14ac:dyDescent="0.3">
      <c r="B26" t="s">
        <v>47</v>
      </c>
      <c r="C26" t="s">
        <v>48</v>
      </c>
      <c r="D26" t="s">
        <v>49</v>
      </c>
      <c r="E26" s="6" t="s">
        <v>50</v>
      </c>
    </row>
    <row r="27" spans="1:7" x14ac:dyDescent="0.3">
      <c r="A27" t="s">
        <v>46</v>
      </c>
    </row>
    <row r="28" spans="1:7" x14ac:dyDescent="0.3">
      <c r="A28" t="s">
        <v>1</v>
      </c>
      <c r="B28">
        <v>85.4</v>
      </c>
      <c r="C28">
        <v>84.1</v>
      </c>
      <c r="D28">
        <v>87</v>
      </c>
      <c r="E28" s="2">
        <v>22808</v>
      </c>
    </row>
    <row r="29" spans="1:7" x14ac:dyDescent="0.3">
      <c r="A29" t="s">
        <v>3</v>
      </c>
      <c r="B29">
        <v>68.400000000000006</v>
      </c>
      <c r="C29">
        <v>67.900000000000006</v>
      </c>
      <c r="D29">
        <v>70.8</v>
      </c>
      <c r="E29" s="2">
        <v>18102</v>
      </c>
    </row>
    <row r="30" spans="1:7" x14ac:dyDescent="0.3">
      <c r="A30" t="s">
        <v>5</v>
      </c>
      <c r="B30">
        <v>58.9</v>
      </c>
      <c r="C30">
        <v>57.8</v>
      </c>
      <c r="D30">
        <v>61.8</v>
      </c>
      <c r="E30" s="2">
        <v>15520</v>
      </c>
    </row>
    <row r="31" spans="1:7" x14ac:dyDescent="0.3">
      <c r="A31" t="s">
        <v>8</v>
      </c>
      <c r="B31">
        <v>51.1</v>
      </c>
      <c r="C31">
        <v>49.5</v>
      </c>
      <c r="D31">
        <v>53.3</v>
      </c>
      <c r="E31" s="2">
        <v>14047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FFE1B6-5705-450C-A055-18F4C7790856}">
  <dimension ref="A1:P68"/>
  <sheetViews>
    <sheetView workbookViewId="0">
      <selection activeCell="K31" sqref="K31:P32"/>
    </sheetView>
  </sheetViews>
  <sheetFormatPr defaultRowHeight="14.4" x14ac:dyDescent="0.3"/>
  <cols>
    <col min="1" max="1" width="15.33203125" customWidth="1"/>
    <col min="10" max="10" width="16.6640625" customWidth="1"/>
    <col min="16" max="16" width="7.88671875" customWidth="1"/>
  </cols>
  <sheetData>
    <row r="1" spans="1:16" x14ac:dyDescent="0.3">
      <c r="A1" s="4" t="s">
        <v>51</v>
      </c>
      <c r="J1" s="4" t="s">
        <v>52</v>
      </c>
    </row>
    <row r="2" spans="1:16" x14ac:dyDescent="0.3">
      <c r="B2">
        <v>2010</v>
      </c>
      <c r="C2">
        <v>2011</v>
      </c>
      <c r="D2">
        <v>2012</v>
      </c>
      <c r="E2">
        <v>2013</v>
      </c>
      <c r="F2">
        <v>2014</v>
      </c>
      <c r="G2">
        <v>2015</v>
      </c>
      <c r="H2">
        <v>2016</v>
      </c>
      <c r="K2">
        <v>2011</v>
      </c>
      <c r="L2">
        <v>2012</v>
      </c>
      <c r="M2">
        <v>2013</v>
      </c>
      <c r="N2">
        <v>2014</v>
      </c>
      <c r="O2">
        <v>2015</v>
      </c>
      <c r="P2">
        <v>2016</v>
      </c>
    </row>
    <row r="3" spans="1:16" x14ac:dyDescent="0.3">
      <c r="A3" t="s">
        <v>32</v>
      </c>
      <c r="B3" s="3">
        <v>83.9</v>
      </c>
      <c r="C3" s="3">
        <v>83.5</v>
      </c>
      <c r="D3" s="3">
        <v>82.9</v>
      </c>
      <c r="E3" s="3">
        <v>82.5</v>
      </c>
      <c r="F3" s="3">
        <v>82.4</v>
      </c>
      <c r="G3" s="3">
        <v>82.2</v>
      </c>
      <c r="H3" s="3">
        <v>82.1</v>
      </c>
      <c r="J3" t="s">
        <v>32</v>
      </c>
      <c r="K3">
        <v>61.8</v>
      </c>
      <c r="L3">
        <v>58.5</v>
      </c>
      <c r="M3">
        <v>57.8</v>
      </c>
      <c r="N3">
        <v>58.2</v>
      </c>
      <c r="O3">
        <v>58.6</v>
      </c>
      <c r="P3" s="3">
        <v>58</v>
      </c>
    </row>
    <row r="4" spans="1:16" x14ac:dyDescent="0.3">
      <c r="A4" s="4" t="s">
        <v>33</v>
      </c>
      <c r="B4" s="3">
        <v>83.8</v>
      </c>
      <c r="C4" s="3">
        <v>83.5</v>
      </c>
      <c r="D4" s="3">
        <v>83.4</v>
      </c>
      <c r="E4" s="3">
        <v>82.8</v>
      </c>
      <c r="F4" s="3">
        <v>82.8</v>
      </c>
      <c r="G4" s="3">
        <v>82.7</v>
      </c>
      <c r="H4" s="3">
        <v>82.4</v>
      </c>
      <c r="J4" s="4" t="s">
        <v>33</v>
      </c>
      <c r="K4">
        <v>63.3</v>
      </c>
      <c r="L4">
        <v>62.6</v>
      </c>
      <c r="M4">
        <v>60.8</v>
      </c>
      <c r="N4">
        <v>59.3</v>
      </c>
      <c r="O4">
        <v>61.8</v>
      </c>
      <c r="P4">
        <v>59.3</v>
      </c>
    </row>
    <row r="5" spans="1:16" x14ac:dyDescent="0.3">
      <c r="A5" t="s">
        <v>34</v>
      </c>
      <c r="B5" s="3">
        <v>70.8</v>
      </c>
      <c r="C5" s="3">
        <v>70.2</v>
      </c>
      <c r="D5" s="3">
        <v>69.099999999999994</v>
      </c>
      <c r="E5" s="3">
        <v>68.099999999999994</v>
      </c>
      <c r="F5" s="3">
        <v>68</v>
      </c>
      <c r="G5" s="3">
        <v>67.8</v>
      </c>
      <c r="H5" s="3">
        <v>67.8</v>
      </c>
      <c r="J5" t="s">
        <v>34</v>
      </c>
      <c r="K5">
        <v>56.1</v>
      </c>
      <c r="L5">
        <v>55.4</v>
      </c>
      <c r="M5">
        <v>56.4</v>
      </c>
      <c r="N5">
        <v>55.6</v>
      </c>
      <c r="O5">
        <v>57.5</v>
      </c>
      <c r="P5">
        <v>56.5</v>
      </c>
    </row>
    <row r="6" spans="1:16" x14ac:dyDescent="0.3">
      <c r="A6" s="4" t="s">
        <v>36</v>
      </c>
      <c r="B6" s="3">
        <v>77.7</v>
      </c>
      <c r="C6" s="3">
        <v>77.599999999999994</v>
      </c>
      <c r="D6" s="3">
        <v>76.900000000000006</v>
      </c>
      <c r="E6" s="3">
        <v>76.400000000000006</v>
      </c>
      <c r="F6" s="3">
        <v>76.3</v>
      </c>
      <c r="G6" s="3">
        <v>76</v>
      </c>
      <c r="H6" s="3">
        <v>75.7</v>
      </c>
      <c r="J6" s="4" t="s">
        <v>36</v>
      </c>
      <c r="K6">
        <v>60.9</v>
      </c>
      <c r="L6">
        <v>61.2</v>
      </c>
      <c r="M6">
        <v>61.2</v>
      </c>
      <c r="N6">
        <v>58.9</v>
      </c>
      <c r="O6">
        <v>61.3</v>
      </c>
      <c r="P6">
        <v>58.5</v>
      </c>
    </row>
    <row r="7" spans="1:16" x14ac:dyDescent="0.3">
      <c r="A7" t="s">
        <v>39</v>
      </c>
      <c r="B7" s="3">
        <v>90.3</v>
      </c>
      <c r="C7" s="3">
        <v>90.1</v>
      </c>
      <c r="D7" s="3">
        <v>89.5</v>
      </c>
      <c r="E7" s="3">
        <v>89.2</v>
      </c>
      <c r="F7" s="3">
        <v>89.1</v>
      </c>
      <c r="G7" s="3">
        <v>88.8</v>
      </c>
      <c r="H7" s="3">
        <v>88.6</v>
      </c>
      <c r="J7" t="s">
        <v>39</v>
      </c>
      <c r="K7">
        <v>65.2</v>
      </c>
      <c r="L7">
        <v>69.599999999999994</v>
      </c>
      <c r="M7">
        <v>70.3</v>
      </c>
      <c r="N7">
        <v>73.2</v>
      </c>
      <c r="O7">
        <v>75.3</v>
      </c>
      <c r="P7">
        <v>73.099999999999994</v>
      </c>
    </row>
    <row r="8" spans="1:16" x14ac:dyDescent="0.3">
      <c r="A8" s="5" t="s">
        <v>41</v>
      </c>
      <c r="B8" s="3">
        <v>93</v>
      </c>
      <c r="C8" s="3">
        <v>92.8</v>
      </c>
      <c r="D8" s="3">
        <v>92.2</v>
      </c>
      <c r="E8" s="3">
        <v>92</v>
      </c>
      <c r="F8" s="3">
        <v>91.8</v>
      </c>
      <c r="G8" s="3">
        <v>91.7</v>
      </c>
      <c r="H8" s="3">
        <v>91.5</v>
      </c>
      <c r="J8" s="5" t="s">
        <v>41</v>
      </c>
      <c r="K8" s="5">
        <v>83.3</v>
      </c>
      <c r="L8" s="5">
        <v>75.5</v>
      </c>
      <c r="M8" s="5">
        <v>81.599999999999994</v>
      </c>
      <c r="N8" s="5">
        <v>79.2</v>
      </c>
      <c r="O8" s="5">
        <v>80.8</v>
      </c>
      <c r="P8" s="5">
        <v>82.2</v>
      </c>
    </row>
    <row r="9" spans="1:16" x14ac:dyDescent="0.3">
      <c r="A9" s="4" t="s">
        <v>42</v>
      </c>
      <c r="B9" s="3">
        <v>80.518291287028987</v>
      </c>
      <c r="C9" s="3">
        <v>80.380504646123327</v>
      </c>
      <c r="D9" s="3">
        <v>79.921399738472914</v>
      </c>
      <c r="E9" s="3">
        <v>79.468800355614817</v>
      </c>
      <c r="F9" s="3">
        <v>79.41247010614461</v>
      </c>
      <c r="G9" s="3">
        <v>79.158159471043987</v>
      </c>
      <c r="H9" s="3">
        <v>78.900000000000006</v>
      </c>
      <c r="J9" s="4" t="s">
        <v>42</v>
      </c>
      <c r="K9" s="3">
        <v>61.7</v>
      </c>
      <c r="L9" s="3">
        <v>61.6</v>
      </c>
      <c r="M9" s="3">
        <v>61.1</v>
      </c>
      <c r="N9" s="3">
        <v>59</v>
      </c>
      <c r="O9" s="3">
        <v>61.4</v>
      </c>
      <c r="P9" s="3">
        <v>58.8</v>
      </c>
    </row>
    <row r="12" spans="1:16" x14ac:dyDescent="0.3">
      <c r="A12" s="4" t="s">
        <v>66</v>
      </c>
    </row>
    <row r="13" spans="1:16" x14ac:dyDescent="0.3">
      <c r="A13" s="4"/>
    </row>
    <row r="14" spans="1:16" x14ac:dyDescent="0.3">
      <c r="A14" t="s">
        <v>67</v>
      </c>
    </row>
    <row r="15" spans="1:16" x14ac:dyDescent="0.3">
      <c r="B15">
        <v>2010</v>
      </c>
      <c r="C15">
        <v>2011</v>
      </c>
      <c r="D15">
        <v>2012</v>
      </c>
      <c r="E15">
        <v>2013</v>
      </c>
      <c r="F15">
        <v>2014</v>
      </c>
      <c r="G15">
        <v>2015</v>
      </c>
      <c r="H15">
        <v>2016</v>
      </c>
      <c r="K15">
        <v>2011</v>
      </c>
      <c r="L15">
        <v>2012</v>
      </c>
      <c r="M15">
        <v>2013</v>
      </c>
      <c r="N15">
        <v>2014</v>
      </c>
      <c r="O15">
        <v>2015</v>
      </c>
      <c r="P15">
        <v>2016</v>
      </c>
    </row>
    <row r="16" spans="1:16" x14ac:dyDescent="0.3">
      <c r="A16" t="s">
        <v>32</v>
      </c>
      <c r="B16" s="3">
        <v>84.2</v>
      </c>
      <c r="C16" s="3">
        <v>84.2</v>
      </c>
      <c r="D16" s="3">
        <v>84</v>
      </c>
      <c r="E16" s="3">
        <v>83.8</v>
      </c>
      <c r="F16" s="3">
        <v>83.5</v>
      </c>
      <c r="G16" s="3">
        <v>83.3</v>
      </c>
      <c r="H16" s="3">
        <v>83</v>
      </c>
      <c r="J16" t="s">
        <v>32</v>
      </c>
      <c r="K16">
        <v>60.8</v>
      </c>
      <c r="L16">
        <v>60.7</v>
      </c>
      <c r="M16">
        <v>61.2</v>
      </c>
      <c r="N16">
        <v>60.5</v>
      </c>
      <c r="O16">
        <v>61.3</v>
      </c>
      <c r="P16">
        <v>59.9</v>
      </c>
    </row>
    <row r="17" spans="1:16" x14ac:dyDescent="0.3">
      <c r="A17" s="4" t="s">
        <v>33</v>
      </c>
      <c r="B17" s="3">
        <v>78</v>
      </c>
      <c r="C17" s="3">
        <v>78.400000000000006</v>
      </c>
      <c r="D17" s="3">
        <v>79</v>
      </c>
      <c r="E17" s="3">
        <v>79</v>
      </c>
      <c r="F17" s="3">
        <v>78.900000000000006</v>
      </c>
      <c r="G17" s="3">
        <v>78.599999999999994</v>
      </c>
      <c r="H17" s="3">
        <v>78.2</v>
      </c>
      <c r="J17" s="4" t="s">
        <v>33</v>
      </c>
      <c r="K17">
        <v>61.8</v>
      </c>
      <c r="L17">
        <v>64.2</v>
      </c>
      <c r="M17">
        <v>57.4</v>
      </c>
      <c r="N17">
        <v>59.8</v>
      </c>
      <c r="O17">
        <v>56.3</v>
      </c>
      <c r="P17">
        <v>56.2</v>
      </c>
    </row>
    <row r="18" spans="1:16" x14ac:dyDescent="0.3">
      <c r="A18" t="s">
        <v>34</v>
      </c>
      <c r="B18" s="3">
        <v>67.3</v>
      </c>
      <c r="C18" s="3">
        <v>67.400000000000006</v>
      </c>
      <c r="D18" s="3">
        <v>67</v>
      </c>
      <c r="E18" s="3">
        <v>66.400000000000006</v>
      </c>
      <c r="F18" s="3">
        <v>66</v>
      </c>
      <c r="G18" s="3">
        <v>65.8</v>
      </c>
      <c r="H18" s="3">
        <v>65.2</v>
      </c>
      <c r="J18" t="s">
        <v>34</v>
      </c>
      <c r="K18">
        <v>56.3</v>
      </c>
      <c r="L18">
        <v>56.1</v>
      </c>
      <c r="M18">
        <v>56.9</v>
      </c>
      <c r="N18" s="3">
        <v>56</v>
      </c>
      <c r="O18">
        <v>57.6</v>
      </c>
      <c r="P18">
        <v>55.7</v>
      </c>
    </row>
    <row r="19" spans="1:16" x14ac:dyDescent="0.3">
      <c r="A19" s="4" t="s">
        <v>36</v>
      </c>
      <c r="B19" s="3">
        <v>75.900000000000006</v>
      </c>
      <c r="C19" s="3">
        <v>76.2</v>
      </c>
      <c r="D19" s="3">
        <v>76.2</v>
      </c>
      <c r="E19" s="3">
        <v>76.2</v>
      </c>
      <c r="F19" s="3">
        <v>75.900000000000006</v>
      </c>
      <c r="G19" s="3">
        <v>75.7</v>
      </c>
      <c r="H19" s="3">
        <v>75</v>
      </c>
      <c r="J19" s="4" t="s">
        <v>36</v>
      </c>
      <c r="K19">
        <v>60.4</v>
      </c>
      <c r="L19">
        <v>62.4</v>
      </c>
      <c r="M19">
        <v>61.4</v>
      </c>
      <c r="N19">
        <v>58.2</v>
      </c>
      <c r="O19">
        <v>62.1</v>
      </c>
      <c r="P19">
        <v>57.9</v>
      </c>
    </row>
    <row r="20" spans="1:16" x14ac:dyDescent="0.3">
      <c r="A20" t="s">
        <v>39</v>
      </c>
      <c r="B20" s="3">
        <v>91.1</v>
      </c>
      <c r="C20" s="3">
        <v>90.8</v>
      </c>
      <c r="D20" s="3">
        <v>90.3</v>
      </c>
      <c r="E20" s="3">
        <v>90</v>
      </c>
      <c r="F20" s="3">
        <v>89.7</v>
      </c>
      <c r="G20" s="3">
        <v>89.3</v>
      </c>
      <c r="H20" s="3">
        <v>88.9</v>
      </c>
      <c r="J20" t="s">
        <v>39</v>
      </c>
      <c r="K20" s="13"/>
      <c r="L20" s="13"/>
      <c r="M20" s="13"/>
      <c r="N20" s="13"/>
      <c r="O20" s="13"/>
      <c r="P20" s="13"/>
    </row>
    <row r="21" spans="1:16" x14ac:dyDescent="0.3">
      <c r="A21" s="5" t="s">
        <v>41</v>
      </c>
      <c r="B21" s="3">
        <v>93.6</v>
      </c>
      <c r="C21" s="3">
        <v>93.2</v>
      </c>
      <c r="D21" s="3">
        <v>92.8</v>
      </c>
      <c r="E21" s="3">
        <v>92.5</v>
      </c>
      <c r="F21" s="3">
        <v>92.3</v>
      </c>
      <c r="G21" s="3">
        <v>92.2</v>
      </c>
      <c r="H21" s="3">
        <v>92.1</v>
      </c>
      <c r="J21" s="5" t="s">
        <v>41</v>
      </c>
      <c r="K21" s="13"/>
      <c r="L21" s="14"/>
      <c r="M21" s="13"/>
      <c r="N21" s="13"/>
      <c r="O21" s="13"/>
      <c r="P21" s="13"/>
    </row>
    <row r="22" spans="1:16" x14ac:dyDescent="0.3">
      <c r="A22" s="4" t="s">
        <v>42</v>
      </c>
      <c r="B22" s="3">
        <v>76.7</v>
      </c>
      <c r="C22" s="3">
        <v>77</v>
      </c>
      <c r="D22" s="3">
        <v>77.2</v>
      </c>
      <c r="E22" s="3">
        <v>77.2</v>
      </c>
      <c r="F22" s="3">
        <v>77</v>
      </c>
      <c r="G22" s="3">
        <v>76.8</v>
      </c>
      <c r="H22" s="3">
        <v>76.2</v>
      </c>
      <c r="J22" s="4" t="s">
        <v>42</v>
      </c>
      <c r="K22" s="3">
        <v>60.8</v>
      </c>
      <c r="L22" s="3">
        <v>62.9</v>
      </c>
      <c r="M22" s="3">
        <v>60.3</v>
      </c>
      <c r="N22" s="3">
        <v>58.6</v>
      </c>
      <c r="O22" s="3">
        <v>60.5</v>
      </c>
      <c r="P22" s="3">
        <v>57.5</v>
      </c>
    </row>
    <row r="25" spans="1:16" x14ac:dyDescent="0.3">
      <c r="A25" t="s">
        <v>68</v>
      </c>
    </row>
    <row r="26" spans="1:16" x14ac:dyDescent="0.3">
      <c r="B26">
        <v>2010</v>
      </c>
      <c r="C26">
        <v>2011</v>
      </c>
      <c r="D26">
        <v>2012</v>
      </c>
      <c r="E26">
        <v>2013</v>
      </c>
      <c r="F26">
        <v>2014</v>
      </c>
      <c r="G26">
        <v>2015</v>
      </c>
      <c r="H26">
        <v>2016</v>
      </c>
      <c r="K26">
        <v>2011</v>
      </c>
      <c r="L26">
        <v>2012</v>
      </c>
      <c r="M26">
        <v>2013</v>
      </c>
      <c r="N26">
        <v>2014</v>
      </c>
      <c r="O26">
        <v>2015</v>
      </c>
      <c r="P26">
        <v>2016</v>
      </c>
    </row>
    <row r="27" spans="1:16" x14ac:dyDescent="0.3">
      <c r="A27" t="s">
        <v>32</v>
      </c>
      <c r="B27" s="3">
        <v>75.599999999999994</v>
      </c>
      <c r="C27" s="3">
        <v>75.3</v>
      </c>
      <c r="D27" s="3">
        <v>74.400000000000006</v>
      </c>
      <c r="E27" s="3">
        <v>73.099999999999994</v>
      </c>
      <c r="F27" s="3">
        <v>73.2</v>
      </c>
      <c r="G27" s="3">
        <v>72.7</v>
      </c>
      <c r="H27" s="3">
        <v>72.8</v>
      </c>
      <c r="J27" t="s">
        <v>32</v>
      </c>
      <c r="K27">
        <v>57.6</v>
      </c>
      <c r="L27">
        <v>56.1</v>
      </c>
      <c r="M27">
        <v>56.7</v>
      </c>
      <c r="N27">
        <v>57.5</v>
      </c>
      <c r="O27">
        <v>57.4</v>
      </c>
      <c r="P27">
        <v>55.5</v>
      </c>
    </row>
    <row r="28" spans="1:16" x14ac:dyDescent="0.3">
      <c r="A28" s="4" t="s">
        <v>33</v>
      </c>
      <c r="B28" s="3">
        <v>78.599999999999994</v>
      </c>
      <c r="C28" s="3">
        <v>78.3</v>
      </c>
      <c r="D28" s="3">
        <v>78.2</v>
      </c>
      <c r="E28" s="3">
        <v>77</v>
      </c>
      <c r="F28" s="3">
        <v>77.3</v>
      </c>
      <c r="G28" s="3">
        <v>76.599999999999994</v>
      </c>
      <c r="H28" s="3">
        <v>76.900000000000006</v>
      </c>
      <c r="J28" s="4" t="s">
        <v>33</v>
      </c>
      <c r="K28">
        <v>57.6</v>
      </c>
      <c r="L28">
        <v>63.3</v>
      </c>
      <c r="M28">
        <v>60.1</v>
      </c>
      <c r="N28">
        <v>62.2</v>
      </c>
      <c r="O28">
        <v>65.400000000000006</v>
      </c>
      <c r="P28">
        <v>57.9</v>
      </c>
    </row>
    <row r="29" spans="1:16" x14ac:dyDescent="0.3">
      <c r="A29" t="s">
        <v>34</v>
      </c>
      <c r="B29" s="3">
        <v>61.8</v>
      </c>
      <c r="C29" s="3">
        <v>60</v>
      </c>
      <c r="D29" s="3">
        <v>58.7</v>
      </c>
      <c r="E29" s="3">
        <v>57.6</v>
      </c>
      <c r="F29" s="3">
        <v>58</v>
      </c>
      <c r="G29" s="3">
        <v>57.5</v>
      </c>
      <c r="H29" s="3">
        <v>57.8</v>
      </c>
      <c r="J29" t="s">
        <v>34</v>
      </c>
      <c r="K29">
        <v>53.2</v>
      </c>
      <c r="L29">
        <v>52.5</v>
      </c>
      <c r="M29" s="3">
        <v>54</v>
      </c>
      <c r="N29">
        <v>51.7</v>
      </c>
      <c r="O29">
        <v>55.1</v>
      </c>
      <c r="P29">
        <v>51.2</v>
      </c>
    </row>
    <row r="30" spans="1:16" x14ac:dyDescent="0.3">
      <c r="A30" s="4" t="s">
        <v>36</v>
      </c>
      <c r="B30" s="3">
        <v>71.599999999999994</v>
      </c>
      <c r="C30" s="3">
        <v>72.099999999999994</v>
      </c>
      <c r="D30" s="3">
        <v>70.599999999999994</v>
      </c>
      <c r="E30" s="3">
        <v>68.900000000000006</v>
      </c>
      <c r="F30" s="3">
        <v>67.8</v>
      </c>
      <c r="G30" s="3">
        <v>66.7</v>
      </c>
      <c r="H30" s="3">
        <v>66.599999999999994</v>
      </c>
      <c r="J30" s="4" t="s">
        <v>36</v>
      </c>
      <c r="K30">
        <v>63.1</v>
      </c>
      <c r="L30">
        <v>62.2</v>
      </c>
      <c r="M30">
        <v>57.1</v>
      </c>
      <c r="N30">
        <v>53.4</v>
      </c>
      <c r="O30">
        <v>53.1</v>
      </c>
      <c r="P30">
        <v>53.5</v>
      </c>
    </row>
    <row r="31" spans="1:16" x14ac:dyDescent="0.3">
      <c r="A31" t="s">
        <v>39</v>
      </c>
      <c r="B31" s="3">
        <v>82.5</v>
      </c>
      <c r="C31" s="3">
        <v>83</v>
      </c>
      <c r="D31" s="3">
        <v>82.2</v>
      </c>
      <c r="E31" s="3">
        <v>81.400000000000006</v>
      </c>
      <c r="F31" s="3">
        <v>81.3</v>
      </c>
      <c r="G31" s="3">
        <v>80.900000000000006</v>
      </c>
      <c r="H31" s="3">
        <v>80.3</v>
      </c>
      <c r="J31" t="s">
        <v>39</v>
      </c>
      <c r="K31" s="13"/>
      <c r="L31" s="13"/>
      <c r="M31" s="13"/>
      <c r="N31" s="13"/>
      <c r="O31" s="13"/>
      <c r="P31" s="13"/>
    </row>
    <row r="32" spans="1:16" x14ac:dyDescent="0.3">
      <c r="A32" s="5" t="s">
        <v>41</v>
      </c>
      <c r="B32" s="3">
        <v>85.5</v>
      </c>
      <c r="C32" s="3">
        <v>85.8</v>
      </c>
      <c r="D32" s="3">
        <v>84.2</v>
      </c>
      <c r="E32" s="3">
        <v>83.9</v>
      </c>
      <c r="F32" s="3">
        <v>84.2</v>
      </c>
      <c r="G32" s="3">
        <v>84.1</v>
      </c>
      <c r="H32" s="3">
        <v>82.9</v>
      </c>
      <c r="J32" s="5" t="s">
        <v>41</v>
      </c>
      <c r="K32" s="13"/>
      <c r="L32" s="14"/>
      <c r="M32" s="13"/>
      <c r="N32" s="13"/>
      <c r="O32" s="13"/>
      <c r="P32" s="13"/>
    </row>
    <row r="33" spans="1:16" x14ac:dyDescent="0.3">
      <c r="A33" s="4" t="s">
        <v>42</v>
      </c>
      <c r="B33" s="3">
        <v>74.7</v>
      </c>
      <c r="C33" s="3">
        <v>74.900000000000006</v>
      </c>
      <c r="D33" s="3">
        <v>74.099999999999994</v>
      </c>
      <c r="E33" s="3">
        <v>72.599999999999994</v>
      </c>
      <c r="F33" s="3">
        <v>72.2</v>
      </c>
      <c r="G33" s="3">
        <v>71.2</v>
      </c>
      <c r="H33" s="3">
        <v>71.3</v>
      </c>
      <c r="J33" s="4" t="s">
        <v>42</v>
      </c>
      <c r="K33" s="3">
        <v>61.1</v>
      </c>
      <c r="L33" s="3">
        <v>62.6</v>
      </c>
      <c r="M33" s="3">
        <v>58.2</v>
      </c>
      <c r="N33" s="3">
        <v>56.7</v>
      </c>
      <c r="O33">
        <v>57.1</v>
      </c>
      <c r="P33" s="3">
        <v>55</v>
      </c>
    </row>
    <row r="36" spans="1:16" x14ac:dyDescent="0.3">
      <c r="A36" t="s">
        <v>69</v>
      </c>
    </row>
    <row r="37" spans="1:16" x14ac:dyDescent="0.3">
      <c r="B37">
        <v>2010</v>
      </c>
      <c r="C37">
        <v>2011</v>
      </c>
      <c r="D37">
        <v>2012</v>
      </c>
      <c r="E37">
        <v>2013</v>
      </c>
      <c r="F37">
        <v>2014</v>
      </c>
      <c r="G37">
        <v>2015</v>
      </c>
      <c r="H37">
        <v>2016</v>
      </c>
      <c r="K37">
        <v>2011</v>
      </c>
      <c r="L37">
        <v>2012</v>
      </c>
      <c r="M37">
        <v>2013</v>
      </c>
      <c r="N37">
        <v>2014</v>
      </c>
      <c r="O37">
        <v>2015</v>
      </c>
      <c r="P37">
        <v>2016</v>
      </c>
    </row>
    <row r="38" spans="1:16" x14ac:dyDescent="0.3">
      <c r="A38" t="s">
        <v>32</v>
      </c>
      <c r="B38" s="3">
        <v>86</v>
      </c>
      <c r="C38" s="3">
        <v>85.3</v>
      </c>
      <c r="D38" s="3">
        <v>84.3</v>
      </c>
      <c r="E38" s="3">
        <v>84</v>
      </c>
      <c r="F38" s="3">
        <v>84.2</v>
      </c>
      <c r="G38" s="3">
        <v>84.4</v>
      </c>
      <c r="H38" s="3">
        <v>84.5</v>
      </c>
      <c r="J38" t="s">
        <v>32</v>
      </c>
      <c r="K38">
        <v>61.4</v>
      </c>
      <c r="L38">
        <v>58.2</v>
      </c>
      <c r="M38">
        <v>61.4</v>
      </c>
      <c r="N38">
        <v>59.6</v>
      </c>
      <c r="O38">
        <v>63.2</v>
      </c>
      <c r="P38">
        <v>63.3</v>
      </c>
    </row>
    <row r="39" spans="1:16" x14ac:dyDescent="0.3">
      <c r="A39" s="4" t="s">
        <v>33</v>
      </c>
      <c r="B39" s="3">
        <v>88.6</v>
      </c>
      <c r="C39" s="3">
        <v>87.7</v>
      </c>
      <c r="D39" s="3">
        <v>87</v>
      </c>
      <c r="E39" s="3">
        <v>86.3</v>
      </c>
      <c r="F39" s="3">
        <v>86.2</v>
      </c>
      <c r="G39" s="3">
        <v>86.2</v>
      </c>
      <c r="H39" s="3">
        <v>85.9</v>
      </c>
      <c r="J39" s="4" t="s">
        <v>33</v>
      </c>
      <c r="K39" s="3">
        <v>67</v>
      </c>
      <c r="L39">
        <v>61.3</v>
      </c>
      <c r="M39" s="3">
        <v>65</v>
      </c>
      <c r="N39">
        <v>57.8</v>
      </c>
      <c r="O39">
        <v>66.8</v>
      </c>
      <c r="P39">
        <v>62.4</v>
      </c>
    </row>
    <row r="40" spans="1:16" x14ac:dyDescent="0.3">
      <c r="A40" t="s">
        <v>34</v>
      </c>
      <c r="B40" s="3">
        <v>78.8</v>
      </c>
      <c r="C40" s="3">
        <v>77.5</v>
      </c>
      <c r="D40" s="3">
        <v>75.599999999999994</v>
      </c>
      <c r="E40" s="3">
        <v>74.599999999999994</v>
      </c>
      <c r="F40" s="3">
        <v>74.599999999999994</v>
      </c>
      <c r="G40" s="3">
        <v>74.8</v>
      </c>
      <c r="H40" s="3">
        <v>75.099999999999994</v>
      </c>
      <c r="J40" t="s">
        <v>34</v>
      </c>
      <c r="K40">
        <v>57.1</v>
      </c>
      <c r="L40">
        <v>54.1</v>
      </c>
      <c r="M40">
        <v>55.8</v>
      </c>
      <c r="N40">
        <v>56.1</v>
      </c>
      <c r="O40">
        <v>59.2</v>
      </c>
      <c r="P40">
        <v>63.2</v>
      </c>
    </row>
    <row r="41" spans="1:16" x14ac:dyDescent="0.3">
      <c r="A41" s="4" t="s">
        <v>36</v>
      </c>
      <c r="B41" s="3">
        <v>82.5</v>
      </c>
      <c r="C41" s="3">
        <v>81.5</v>
      </c>
      <c r="D41" s="3">
        <v>80</v>
      </c>
      <c r="E41" s="3">
        <v>79.599999999999994</v>
      </c>
      <c r="F41" s="3">
        <v>80.099999999999994</v>
      </c>
      <c r="G41" s="3">
        <v>80.099999999999994</v>
      </c>
      <c r="H41" s="3">
        <v>80.2</v>
      </c>
      <c r="J41" s="4" t="s">
        <v>36</v>
      </c>
      <c r="K41">
        <v>61.3</v>
      </c>
      <c r="L41">
        <v>58.2</v>
      </c>
      <c r="M41">
        <v>62.8</v>
      </c>
      <c r="N41">
        <v>63.1</v>
      </c>
      <c r="O41">
        <v>63.5</v>
      </c>
      <c r="P41">
        <v>61.2</v>
      </c>
    </row>
    <row r="42" spans="1:16" x14ac:dyDescent="0.3">
      <c r="A42" t="s">
        <v>39</v>
      </c>
      <c r="B42" s="3">
        <v>90.2</v>
      </c>
      <c r="C42" s="3">
        <v>90.5</v>
      </c>
      <c r="D42" s="3">
        <v>89.9</v>
      </c>
      <c r="E42" s="3">
        <v>90</v>
      </c>
      <c r="F42" s="3">
        <v>90.8</v>
      </c>
      <c r="G42" s="3">
        <v>91.2</v>
      </c>
      <c r="H42" s="3">
        <v>92.1</v>
      </c>
      <c r="J42" t="s">
        <v>39</v>
      </c>
      <c r="K42" s="13"/>
      <c r="L42" s="13"/>
      <c r="M42" s="13"/>
      <c r="N42" s="13"/>
      <c r="O42" s="13"/>
      <c r="P42" s="13"/>
    </row>
    <row r="43" spans="1:16" x14ac:dyDescent="0.3">
      <c r="A43" s="5" t="s">
        <v>41</v>
      </c>
      <c r="B43" s="3">
        <v>90.8</v>
      </c>
      <c r="C43" s="3">
        <v>91.1</v>
      </c>
      <c r="D43" s="3">
        <v>90.4</v>
      </c>
      <c r="E43" s="3">
        <v>90.7</v>
      </c>
      <c r="F43" s="3">
        <v>91.2</v>
      </c>
      <c r="G43" s="3">
        <v>91</v>
      </c>
      <c r="H43" s="3">
        <v>91.7</v>
      </c>
      <c r="J43" s="5" t="s">
        <v>41</v>
      </c>
      <c r="K43" s="13"/>
      <c r="L43" s="14"/>
      <c r="M43" s="13"/>
      <c r="N43" s="13"/>
      <c r="O43" s="13"/>
      <c r="P43" s="13"/>
    </row>
    <row r="44" spans="1:16" x14ac:dyDescent="0.3">
      <c r="A44" s="4" t="s">
        <v>42</v>
      </c>
      <c r="B44" s="3">
        <v>85.9</v>
      </c>
      <c r="C44" s="3">
        <v>85</v>
      </c>
      <c r="D44" s="3">
        <v>83.9</v>
      </c>
      <c r="E44" s="3">
        <v>83.3</v>
      </c>
      <c r="F44" s="3">
        <v>83.5</v>
      </c>
      <c r="G44" s="3">
        <v>83.5</v>
      </c>
      <c r="H44" s="3">
        <v>83.4</v>
      </c>
      <c r="J44" s="4" t="s">
        <v>42</v>
      </c>
      <c r="K44" s="3">
        <v>63.8</v>
      </c>
      <c r="L44" s="3">
        <v>59.4</v>
      </c>
      <c r="M44" s="3">
        <v>63.7</v>
      </c>
      <c r="N44" s="3">
        <v>60.7</v>
      </c>
      <c r="O44" s="3">
        <v>64.900000000000006</v>
      </c>
      <c r="P44" s="3">
        <v>61.7</v>
      </c>
    </row>
    <row r="47" spans="1:16" x14ac:dyDescent="0.3">
      <c r="A47" s="4" t="s">
        <v>70</v>
      </c>
    </row>
    <row r="49" spans="1:16" x14ac:dyDescent="0.3">
      <c r="A49" t="s">
        <v>71</v>
      </c>
      <c r="J49" t="s">
        <v>71</v>
      </c>
    </row>
    <row r="50" spans="1:16" x14ac:dyDescent="0.3">
      <c r="B50">
        <v>2010</v>
      </c>
      <c r="C50">
        <v>2011</v>
      </c>
      <c r="D50">
        <v>2012</v>
      </c>
      <c r="E50">
        <v>2013</v>
      </c>
      <c r="F50">
        <v>2014</v>
      </c>
      <c r="G50">
        <v>2015</v>
      </c>
      <c r="H50">
        <v>2016</v>
      </c>
      <c r="K50">
        <v>2011</v>
      </c>
      <c r="L50">
        <v>2012</v>
      </c>
      <c r="M50">
        <v>2013</v>
      </c>
      <c r="N50">
        <v>2014</v>
      </c>
      <c r="O50">
        <v>2015</v>
      </c>
      <c r="P50">
        <v>2016</v>
      </c>
    </row>
    <row r="51" spans="1:16" x14ac:dyDescent="0.3">
      <c r="A51" t="s">
        <v>32</v>
      </c>
      <c r="B51" s="3">
        <v>83.1</v>
      </c>
      <c r="C51" s="3">
        <v>82.8</v>
      </c>
      <c r="D51" s="3">
        <v>82.2</v>
      </c>
      <c r="E51" s="3">
        <v>81.8</v>
      </c>
      <c r="F51" s="3">
        <v>81.7</v>
      </c>
      <c r="G51" s="3">
        <v>81.5</v>
      </c>
      <c r="H51" s="3">
        <v>81.400000000000006</v>
      </c>
      <c r="J51" t="s">
        <v>32</v>
      </c>
      <c r="K51" s="3">
        <v>60.6</v>
      </c>
      <c r="L51">
        <v>59.2</v>
      </c>
      <c r="M51" s="3">
        <v>60</v>
      </c>
      <c r="N51">
        <v>59.9</v>
      </c>
      <c r="O51" s="3">
        <v>60.2</v>
      </c>
      <c r="P51">
        <v>59.6</v>
      </c>
    </row>
    <row r="52" spans="1:16" x14ac:dyDescent="0.3">
      <c r="A52" s="4" t="s">
        <v>33</v>
      </c>
      <c r="B52" s="3">
        <v>83.9</v>
      </c>
      <c r="C52" s="3">
        <v>83.5</v>
      </c>
      <c r="D52" s="3">
        <v>83.3</v>
      </c>
      <c r="E52" s="3">
        <v>82.7</v>
      </c>
      <c r="F52" s="3">
        <v>82.6</v>
      </c>
      <c r="G52" s="3">
        <v>82.4</v>
      </c>
      <c r="H52" s="3">
        <v>82</v>
      </c>
      <c r="J52" s="4" t="s">
        <v>33</v>
      </c>
      <c r="K52" s="3">
        <v>63.3</v>
      </c>
      <c r="L52">
        <v>62.8</v>
      </c>
      <c r="M52" s="3">
        <v>58.3</v>
      </c>
      <c r="N52">
        <v>58.2</v>
      </c>
      <c r="O52">
        <v>60.1</v>
      </c>
      <c r="P52">
        <v>57.2</v>
      </c>
    </row>
    <row r="53" spans="1:16" x14ac:dyDescent="0.3">
      <c r="A53" t="s">
        <v>34</v>
      </c>
      <c r="B53" s="3">
        <v>71.599999999999994</v>
      </c>
      <c r="C53" s="3">
        <v>70.900000000000006</v>
      </c>
      <c r="D53" s="3">
        <v>69.599999999999994</v>
      </c>
      <c r="E53" s="3">
        <v>68.7</v>
      </c>
      <c r="F53" s="3">
        <v>68.7</v>
      </c>
      <c r="G53" s="3">
        <v>68.5</v>
      </c>
      <c r="H53" s="3">
        <v>68.5</v>
      </c>
      <c r="J53" t="s">
        <v>34</v>
      </c>
      <c r="K53" s="3">
        <v>56.6</v>
      </c>
      <c r="L53" s="3">
        <v>56</v>
      </c>
      <c r="M53">
        <v>56.5</v>
      </c>
      <c r="N53" s="3">
        <v>56</v>
      </c>
      <c r="O53" s="3">
        <v>57.1</v>
      </c>
      <c r="P53" s="3">
        <v>57.2</v>
      </c>
    </row>
    <row r="54" spans="1:16" x14ac:dyDescent="0.3">
      <c r="A54" s="4" t="s">
        <v>36</v>
      </c>
      <c r="B54" s="3">
        <v>75.900000000000006</v>
      </c>
      <c r="C54" s="3">
        <v>75.8</v>
      </c>
      <c r="D54" s="3">
        <v>75</v>
      </c>
      <c r="E54" s="3">
        <v>74.7</v>
      </c>
      <c r="F54" s="3">
        <v>74.5</v>
      </c>
      <c r="G54" s="3">
        <v>74.2</v>
      </c>
      <c r="H54" s="3">
        <v>73.900000000000006</v>
      </c>
      <c r="J54" s="4" t="s">
        <v>36</v>
      </c>
      <c r="K54" s="3">
        <v>60.8</v>
      </c>
      <c r="L54">
        <v>59.3</v>
      </c>
      <c r="M54">
        <v>59.3</v>
      </c>
      <c r="N54">
        <v>58.3</v>
      </c>
      <c r="O54">
        <v>59.4</v>
      </c>
      <c r="P54">
        <v>58.8</v>
      </c>
    </row>
    <row r="55" spans="1:16" x14ac:dyDescent="0.3">
      <c r="A55" t="s">
        <v>39</v>
      </c>
      <c r="B55" s="3">
        <v>89.1</v>
      </c>
      <c r="C55" s="3">
        <v>88.9</v>
      </c>
      <c r="D55" s="3">
        <v>88.4</v>
      </c>
      <c r="E55" s="3">
        <v>88.3</v>
      </c>
      <c r="F55" s="3">
        <v>88.1</v>
      </c>
      <c r="G55" s="3">
        <v>87.9</v>
      </c>
      <c r="H55" s="3">
        <v>87.7</v>
      </c>
      <c r="J55" t="s">
        <v>39</v>
      </c>
      <c r="K55" s="3">
        <v>66.400000000000006</v>
      </c>
      <c r="L55">
        <v>67.2</v>
      </c>
      <c r="M55">
        <v>66.900000000000006</v>
      </c>
      <c r="N55">
        <v>70.8</v>
      </c>
      <c r="O55" s="3">
        <v>70.400000000000006</v>
      </c>
      <c r="P55">
        <v>66.7</v>
      </c>
    </row>
    <row r="56" spans="1:16" x14ac:dyDescent="0.3">
      <c r="A56" s="5" t="s">
        <v>41</v>
      </c>
      <c r="B56" s="3">
        <v>92.9</v>
      </c>
      <c r="C56" s="3">
        <v>92.6</v>
      </c>
      <c r="D56" s="3">
        <v>92.1</v>
      </c>
      <c r="E56" s="3">
        <v>91.9</v>
      </c>
      <c r="F56" s="3">
        <v>91.7</v>
      </c>
      <c r="G56" s="3">
        <v>91.6</v>
      </c>
      <c r="H56" s="3">
        <v>91.5</v>
      </c>
      <c r="J56" s="5" t="s">
        <v>41</v>
      </c>
      <c r="K56" s="3">
        <v>81.599999999999994</v>
      </c>
      <c r="L56" s="5">
        <v>74.400000000000006</v>
      </c>
      <c r="M56" s="5">
        <v>78.7</v>
      </c>
      <c r="N56" s="5">
        <v>79.3</v>
      </c>
      <c r="O56" s="5">
        <v>77.3</v>
      </c>
      <c r="P56" s="5">
        <v>77.7</v>
      </c>
    </row>
    <row r="57" spans="1:16" x14ac:dyDescent="0.3">
      <c r="A57" s="4" t="s">
        <v>42</v>
      </c>
      <c r="B57" s="3">
        <v>79.599999999999994</v>
      </c>
      <c r="C57" s="3">
        <v>79.400000000000006</v>
      </c>
      <c r="D57" s="3">
        <v>78.900000000000006</v>
      </c>
      <c r="E57" s="3">
        <v>78.5</v>
      </c>
      <c r="F57" s="3">
        <v>78.3</v>
      </c>
      <c r="G57" s="3">
        <v>78</v>
      </c>
      <c r="H57" s="3">
        <v>77.7</v>
      </c>
      <c r="J57" s="4" t="s">
        <v>42</v>
      </c>
      <c r="K57" s="3">
        <v>61.5</v>
      </c>
      <c r="L57" s="3">
        <v>60.3</v>
      </c>
      <c r="M57" s="3">
        <v>59</v>
      </c>
      <c r="N57" s="3">
        <v>58.2</v>
      </c>
      <c r="O57" s="3">
        <v>59.6</v>
      </c>
      <c r="P57" s="3">
        <v>58.3</v>
      </c>
    </row>
    <row r="59" spans="1:16" x14ac:dyDescent="0.3">
      <c r="A59" t="s">
        <v>72</v>
      </c>
      <c r="J59" t="s">
        <v>72</v>
      </c>
    </row>
    <row r="60" spans="1:16" x14ac:dyDescent="0.3">
      <c r="B60">
        <v>2010</v>
      </c>
      <c r="C60">
        <v>2011</v>
      </c>
      <c r="D60">
        <v>2012</v>
      </c>
      <c r="E60">
        <v>2013</v>
      </c>
      <c r="F60">
        <v>2014</v>
      </c>
      <c r="G60">
        <v>2015</v>
      </c>
      <c r="H60">
        <v>2016</v>
      </c>
      <c r="K60">
        <v>2011</v>
      </c>
      <c r="L60">
        <v>2012</v>
      </c>
      <c r="M60">
        <v>2013</v>
      </c>
      <c r="N60">
        <v>2014</v>
      </c>
      <c r="O60">
        <v>2015</v>
      </c>
      <c r="P60">
        <v>2016</v>
      </c>
    </row>
    <row r="61" spans="1:16" x14ac:dyDescent="0.3">
      <c r="A61" t="s">
        <v>32</v>
      </c>
      <c r="B61">
        <v>84.6</v>
      </c>
      <c r="C61" s="3">
        <v>84.2</v>
      </c>
      <c r="D61" s="3">
        <v>83.7</v>
      </c>
      <c r="E61" s="3">
        <v>83.2</v>
      </c>
      <c r="F61" s="3">
        <v>83.1</v>
      </c>
      <c r="G61" s="3">
        <v>82.9</v>
      </c>
      <c r="H61" s="3">
        <v>82.7</v>
      </c>
      <c r="J61" t="s">
        <v>32</v>
      </c>
      <c r="K61">
        <v>60.5</v>
      </c>
      <c r="L61" s="3">
        <v>60</v>
      </c>
      <c r="M61">
        <v>61.5</v>
      </c>
      <c r="N61" s="3">
        <v>60</v>
      </c>
      <c r="O61">
        <v>62.3</v>
      </c>
      <c r="P61" s="3">
        <v>60.7</v>
      </c>
    </row>
    <row r="62" spans="1:16" x14ac:dyDescent="0.3">
      <c r="A62" s="4" t="s">
        <v>33</v>
      </c>
      <c r="B62">
        <v>83.7</v>
      </c>
      <c r="C62" s="3">
        <v>83.5</v>
      </c>
      <c r="D62" s="3">
        <v>83.4</v>
      </c>
      <c r="E62" s="3">
        <v>82.9</v>
      </c>
      <c r="F62" s="3">
        <v>83.1</v>
      </c>
      <c r="G62" s="3">
        <v>83</v>
      </c>
      <c r="H62" s="3">
        <v>82.9</v>
      </c>
      <c r="J62" s="4" t="s">
        <v>33</v>
      </c>
      <c r="K62" s="3">
        <v>63.4</v>
      </c>
      <c r="L62">
        <v>62.3</v>
      </c>
      <c r="M62" s="3">
        <v>63.5</v>
      </c>
      <c r="N62">
        <v>60.3</v>
      </c>
      <c r="O62">
        <v>63.6</v>
      </c>
      <c r="P62">
        <v>61.7</v>
      </c>
    </row>
    <row r="63" spans="1:16" x14ac:dyDescent="0.3">
      <c r="A63" t="s">
        <v>34</v>
      </c>
      <c r="B63">
        <v>70.099999999999994</v>
      </c>
      <c r="C63" s="3">
        <v>69.5</v>
      </c>
      <c r="D63" s="3">
        <v>68.5</v>
      </c>
      <c r="E63" s="3">
        <v>67.599999999999994</v>
      </c>
      <c r="F63" s="3">
        <v>67.400000000000006</v>
      </c>
      <c r="G63" s="3">
        <v>67.099999999999994</v>
      </c>
      <c r="H63" s="3">
        <v>67</v>
      </c>
      <c r="J63" t="s">
        <v>34</v>
      </c>
      <c r="K63">
        <v>55.7</v>
      </c>
      <c r="L63">
        <v>54.8</v>
      </c>
      <c r="M63">
        <v>56.4</v>
      </c>
      <c r="N63">
        <v>55.1</v>
      </c>
      <c r="O63">
        <v>57.9</v>
      </c>
      <c r="P63">
        <v>55.9</v>
      </c>
    </row>
    <row r="64" spans="1:16" x14ac:dyDescent="0.3">
      <c r="A64" s="4" t="s">
        <v>36</v>
      </c>
      <c r="B64">
        <v>79.599999999999994</v>
      </c>
      <c r="C64" s="3">
        <v>79.599999999999994</v>
      </c>
      <c r="D64" s="3">
        <v>78.900000000000006</v>
      </c>
      <c r="E64" s="3">
        <v>78.3</v>
      </c>
      <c r="F64" s="3">
        <v>78.3</v>
      </c>
      <c r="G64" s="3">
        <v>77.900000000000006</v>
      </c>
      <c r="H64" s="3">
        <v>77.599999999999994</v>
      </c>
      <c r="J64" s="4" t="s">
        <v>36</v>
      </c>
      <c r="K64">
        <v>61.1</v>
      </c>
      <c r="L64">
        <v>63.7</v>
      </c>
      <c r="M64">
        <v>63.9</v>
      </c>
      <c r="N64">
        <v>59.7</v>
      </c>
      <c r="O64">
        <v>63.9</v>
      </c>
      <c r="P64" s="3">
        <v>58</v>
      </c>
    </row>
    <row r="65" spans="1:16" x14ac:dyDescent="0.3">
      <c r="A65" t="s">
        <v>39</v>
      </c>
      <c r="B65">
        <v>91.5</v>
      </c>
      <c r="C65" s="3">
        <v>91.3</v>
      </c>
      <c r="D65" s="3">
        <v>90.6</v>
      </c>
      <c r="E65" s="3">
        <v>90.2</v>
      </c>
      <c r="F65" s="10">
        <v>90</v>
      </c>
      <c r="G65" s="3">
        <v>89.7</v>
      </c>
      <c r="H65" s="3">
        <v>89.5</v>
      </c>
      <c r="J65" t="s">
        <v>39</v>
      </c>
      <c r="K65">
        <v>63.8</v>
      </c>
      <c r="L65">
        <v>72.2</v>
      </c>
      <c r="M65">
        <v>73.8</v>
      </c>
      <c r="N65">
        <v>76.400000000000006</v>
      </c>
      <c r="O65" s="10">
        <v>81</v>
      </c>
      <c r="P65">
        <v>79.7</v>
      </c>
    </row>
    <row r="66" spans="1:16" x14ac:dyDescent="0.3">
      <c r="A66" s="5" t="s">
        <v>41</v>
      </c>
      <c r="B66">
        <v>93.1</v>
      </c>
      <c r="C66" s="3">
        <v>92.9</v>
      </c>
      <c r="D66" s="3">
        <v>92.3</v>
      </c>
      <c r="E66" s="3">
        <v>92.1</v>
      </c>
      <c r="F66" s="10">
        <v>91.9</v>
      </c>
      <c r="G66" s="3">
        <v>91.7</v>
      </c>
      <c r="H66" s="3">
        <v>91.6</v>
      </c>
      <c r="J66" s="5" t="s">
        <v>41</v>
      </c>
      <c r="K66" s="5">
        <v>84.7</v>
      </c>
      <c r="L66" s="5">
        <v>76.5</v>
      </c>
      <c r="M66" s="5">
        <v>84.1</v>
      </c>
      <c r="N66" s="5">
        <v>79.099999999999994</v>
      </c>
      <c r="O66" s="12">
        <v>83.8</v>
      </c>
      <c r="P66" s="12">
        <v>85.6</v>
      </c>
    </row>
    <row r="67" spans="1:16" x14ac:dyDescent="0.3">
      <c r="A67" s="4" t="s">
        <v>42</v>
      </c>
      <c r="B67">
        <v>81.599999999999994</v>
      </c>
      <c r="C67" s="3">
        <v>81.5</v>
      </c>
      <c r="D67" s="3">
        <v>81</v>
      </c>
      <c r="E67" s="3">
        <v>80.5</v>
      </c>
      <c r="F67" s="10">
        <v>80.599999999999994</v>
      </c>
      <c r="G67" s="3">
        <v>80.3</v>
      </c>
      <c r="H67" s="3">
        <v>80.099999999999994</v>
      </c>
      <c r="J67" s="4" t="s">
        <v>42</v>
      </c>
      <c r="K67" s="3">
        <v>61.9</v>
      </c>
      <c r="L67">
        <v>63.2</v>
      </c>
      <c r="M67" s="3">
        <v>63.7</v>
      </c>
      <c r="N67" s="3">
        <v>60</v>
      </c>
      <c r="O67" s="10">
        <v>63.4</v>
      </c>
      <c r="P67" s="3">
        <v>59.3</v>
      </c>
    </row>
    <row r="68" spans="1:16" x14ac:dyDescent="0.3">
      <c r="F68" s="11"/>
      <c r="O68" s="11"/>
    </row>
  </sheetData>
  <phoneticPr fontId="2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B16F50-FEE0-4422-8A2B-213D370608CD}">
  <dimension ref="A1:C9"/>
  <sheetViews>
    <sheetView workbookViewId="0">
      <selection activeCell="C3" sqref="C3:C9"/>
    </sheetView>
  </sheetViews>
  <sheetFormatPr defaultRowHeight="14.4" x14ac:dyDescent="0.3"/>
  <cols>
    <col min="1" max="1" width="37" customWidth="1"/>
    <col min="2" max="2" width="10.44140625" customWidth="1"/>
  </cols>
  <sheetData>
    <row r="1" spans="1:3" x14ac:dyDescent="0.3">
      <c r="A1" t="s">
        <v>29</v>
      </c>
    </row>
    <row r="2" spans="1:3" x14ac:dyDescent="0.3">
      <c r="B2" t="s">
        <v>60</v>
      </c>
      <c r="C2" t="s">
        <v>61</v>
      </c>
    </row>
    <row r="3" spans="1:3" x14ac:dyDescent="0.3">
      <c r="A3" t="s">
        <v>30</v>
      </c>
      <c r="B3">
        <v>69.8</v>
      </c>
      <c r="C3">
        <v>67.599999999999994</v>
      </c>
    </row>
    <row r="4" spans="1:3" x14ac:dyDescent="0.3">
      <c r="A4" s="4" t="s">
        <v>54</v>
      </c>
      <c r="B4">
        <v>73.3</v>
      </c>
      <c r="C4">
        <v>71.8</v>
      </c>
    </row>
    <row r="5" spans="1:3" x14ac:dyDescent="0.3">
      <c r="A5" t="s">
        <v>55</v>
      </c>
      <c r="B5">
        <v>50.3</v>
      </c>
      <c r="C5">
        <v>48.1</v>
      </c>
    </row>
    <row r="6" spans="1:3" x14ac:dyDescent="0.3">
      <c r="A6" s="4" t="s">
        <v>56</v>
      </c>
      <c r="B6">
        <v>64</v>
      </c>
      <c r="C6">
        <v>62.3</v>
      </c>
    </row>
    <row r="7" spans="1:3" x14ac:dyDescent="0.3">
      <c r="A7" t="s">
        <v>57</v>
      </c>
      <c r="B7">
        <v>81</v>
      </c>
      <c r="C7">
        <v>79.5</v>
      </c>
    </row>
    <row r="8" spans="1:3" x14ac:dyDescent="0.3">
      <c r="A8" t="s">
        <v>58</v>
      </c>
      <c r="B8">
        <v>82.6</v>
      </c>
      <c r="C8">
        <v>80.099999999999994</v>
      </c>
    </row>
    <row r="9" spans="1:3" x14ac:dyDescent="0.3">
      <c r="A9" s="4" t="s">
        <v>59</v>
      </c>
      <c r="B9">
        <v>68.400000000000006</v>
      </c>
      <c r="C9">
        <v>66.7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5</vt:i4>
      </vt:variant>
    </vt:vector>
  </HeadingPairs>
  <TitlesOfParts>
    <vt:vector size="5" baseType="lpstr">
      <vt:lpstr>Blijfkansen inwoners</vt:lpstr>
      <vt:lpstr>Aankomsten</vt:lpstr>
      <vt:lpstr>Blijfkansen inwijkelingen</vt:lpstr>
      <vt:lpstr>Monitor blijfkansen na 5 jaar</vt:lpstr>
      <vt:lpstr>Volledige periode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Pauwels, Guy</dc:creator>
  <cp:lastModifiedBy>Pauwels, Guy</cp:lastModifiedBy>
  <dcterms:created xsi:type="dcterms:W3CDTF">2020-09-02T14:42:09Z</dcterms:created>
  <dcterms:modified xsi:type="dcterms:W3CDTF">2022-07-07T16:22:46Z</dcterms:modified>
</cp:coreProperties>
</file>