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tsda\"/>
    </mc:Choice>
  </mc:AlternateContent>
  <xr:revisionPtr revIDLastSave="0" documentId="13_ncr:1_{BFD637B0-7E27-4003-81A4-A64DCAE4F8FE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1" l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32" i="1"/>
  <c r="B32" i="1"/>
  <c r="I32" i="1" s="1"/>
  <c r="Q40" i="1"/>
  <c r="Q42" i="1"/>
  <c r="Q43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H39" i="1"/>
  <c r="H40" i="1"/>
  <c r="H41" i="1"/>
  <c r="Q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Q39" i="1"/>
  <c r="H37" i="1"/>
  <c r="Q37" i="1"/>
  <c r="H38" i="1"/>
  <c r="Q38" i="1"/>
  <c r="H35" i="1"/>
  <c r="Q48" i="1"/>
  <c r="H32" i="1"/>
  <c r="Q35" i="1"/>
  <c r="B33" i="1" l="1"/>
  <c r="K32" i="1"/>
  <c r="M32" i="1"/>
  <c r="Q32" i="1"/>
  <c r="O64" i="1"/>
  <c r="B34" i="1" l="1"/>
  <c r="B35" i="1" s="1"/>
  <c r="I35" i="1" s="1"/>
  <c r="H33" i="1"/>
  <c r="M33" i="1" s="1"/>
  <c r="K33" i="1"/>
  <c r="I33" i="1" l="1"/>
  <c r="K34" i="1"/>
  <c r="M34" i="1"/>
  <c r="H34" i="1"/>
  <c r="I34" i="1" s="1"/>
  <c r="Q33" i="1"/>
  <c r="M35" i="1"/>
  <c r="K35" i="1"/>
  <c r="B36" i="1"/>
  <c r="Q34" i="1" l="1"/>
  <c r="H36" i="1"/>
  <c r="I36" i="1" s="1"/>
  <c r="M36" i="1"/>
  <c r="K36" i="1"/>
  <c r="B37" i="1"/>
  <c r="Q36" i="1"/>
  <c r="M37" i="1" l="1"/>
  <c r="K37" i="1"/>
  <c r="B38" i="1"/>
  <c r="I37" i="1"/>
  <c r="B39" i="1" l="1"/>
  <c r="M38" i="1"/>
  <c r="K38" i="1"/>
  <c r="I38" i="1"/>
  <c r="K39" i="1" l="1"/>
  <c r="I39" i="1"/>
  <c r="M39" i="1"/>
  <c r="B40" i="1"/>
  <c r="B41" i="1" l="1"/>
  <c r="K40" i="1"/>
  <c r="I40" i="1"/>
  <c r="M40" i="1"/>
  <c r="I41" i="1" l="1"/>
  <c r="K41" i="1"/>
  <c r="M41" i="1"/>
  <c r="B42" i="1"/>
  <c r="K42" i="1" l="1"/>
  <c r="I42" i="1"/>
  <c r="M42" i="1"/>
  <c r="B43" i="1"/>
  <c r="B44" i="1" l="1"/>
  <c r="I43" i="1"/>
  <c r="M43" i="1"/>
  <c r="K43" i="1"/>
  <c r="H44" i="1" l="1"/>
  <c r="B45" i="1"/>
  <c r="Q44" i="1"/>
  <c r="M44" i="1"/>
  <c r="I44" i="1"/>
  <c r="K44" i="1"/>
  <c r="I45" i="1" l="1"/>
  <c r="M45" i="1"/>
  <c r="K45" i="1"/>
  <c r="B46" i="1"/>
  <c r="K46" i="1" l="1"/>
  <c r="I46" i="1"/>
  <c r="M46" i="1"/>
  <c r="B47" i="1"/>
  <c r="B48" i="1" l="1"/>
  <c r="I47" i="1"/>
  <c r="M47" i="1"/>
  <c r="K47" i="1"/>
  <c r="B49" i="1" l="1"/>
  <c r="M48" i="1"/>
  <c r="I48" i="1"/>
  <c r="K48" i="1"/>
  <c r="I49" i="1" l="1"/>
  <c r="M49" i="1"/>
  <c r="B50" i="1"/>
  <c r="K49" i="1"/>
  <c r="M50" i="1" l="1"/>
  <c r="I50" i="1"/>
  <c r="K50" i="1"/>
  <c r="B51" i="1"/>
  <c r="B52" i="1" l="1"/>
  <c r="I51" i="1"/>
  <c r="M51" i="1"/>
  <c r="K51" i="1"/>
  <c r="B53" i="1" l="1"/>
  <c r="M52" i="1"/>
  <c r="K52" i="1"/>
  <c r="I52" i="1"/>
  <c r="I53" i="1" l="1"/>
  <c r="B54" i="1"/>
  <c r="M53" i="1"/>
  <c r="K53" i="1"/>
  <c r="B55" i="1" l="1"/>
  <c r="I54" i="1"/>
  <c r="K54" i="1"/>
  <c r="M54" i="1"/>
  <c r="K55" i="1" l="1"/>
  <c r="I55" i="1"/>
  <c r="B56" i="1"/>
  <c r="M55" i="1"/>
  <c r="K56" i="1" l="1"/>
  <c r="M56" i="1"/>
  <c r="B57" i="1"/>
  <c r="I56" i="1"/>
  <c r="I57" i="1" l="1"/>
  <c r="B58" i="1"/>
  <c r="M57" i="1"/>
  <c r="K57" i="1"/>
  <c r="B59" i="1" l="1"/>
  <c r="I58" i="1"/>
  <c r="K58" i="1"/>
  <c r="M58" i="1"/>
  <c r="K59" i="1" l="1"/>
  <c r="I59" i="1"/>
  <c r="B60" i="1"/>
  <c r="M59" i="1"/>
  <c r="M60" i="1" l="1"/>
  <c r="B61" i="1"/>
  <c r="K60" i="1"/>
  <c r="I60" i="1"/>
  <c r="I61" i="1" l="1"/>
  <c r="K61" i="1"/>
  <c r="M61" i="1"/>
  <c r="B62" i="1"/>
  <c r="I62" i="1" l="1"/>
  <c r="I64" i="1" s="1"/>
  <c r="K62" i="1"/>
  <c r="K64" i="1" s="1"/>
  <c r="M62" i="1"/>
  <c r="M64" i="1" s="1"/>
</calcChain>
</file>

<file path=xl/sharedStrings.xml><?xml version="1.0" encoding="utf-8"?>
<sst xmlns="http://schemas.openxmlformats.org/spreadsheetml/2006/main" count="40" uniqueCount="38">
  <si>
    <t>Aanvraag van een toelage voor overuren, nachtwerk en weekendwerk</t>
  </si>
  <si>
    <t xml:space="preserve">Waarvoor dient dit formulier?
Met dit formulier brengt u de MOD WVG - afdeling Personeel op de hoogte van de overuren, het nachtwerk of het weekendwerk dat u hebt gepresteerd. Bezorg dit formulier aan de MOD WVG - afdeling Personeel uiterlijk op de tiende dag van de maand die volgt op de verrichte prestaties. Als u bijvoorbeeld overuren hebt gepresteerd in april, dient u dit formulier uiterlijk op 10 mei in.
Dit formulier moet ook door uw lijnmanager worden ondertekend.
Waar vindt u meer informatie?
Meer informatie vindt u in het Vlaams personeelsstatuut van 13 januari 2006, artikel VII 28 - VII 32, en artikel VII 71.
</t>
  </si>
  <si>
    <t xml:space="preserve">Waar vindt u meer informatie?
Met dit formulier brengt u de MOD WVG - afdeling Personeel op de hoogte van de overuren, het nachtwerk of het weekendwerk dat u hebt gepresteerd. Bezorg dit formulier aan de MOD WVG - afdeling Personeel uiterlijk op de tiende dag van de maand die volgt op de verrichte prestaties. Als u bijvoorbeeld overuren hebt gepresteerd in april, dient u dit formulier uiterlijk op 10 mei in.
Dit formulier moet ook door uw lijnmanager worden ondertekend.
Waar vindt u meer informatie?
Meer informatie vindt u in het Vlaams personeelsstatuut van 13 januari 2006, artikel VII 28 - VII 32, en artikel VII 71.
</t>
  </si>
  <si>
    <t>Meer informatie vindt u in het Vlaams personeelsstatuut van 13 januari 2006, artikel VII 28 - VII 32, en artikel VII 71.</t>
  </si>
  <si>
    <t>Gegevens van de aanvrager</t>
  </si>
  <si>
    <t>voor- en achternaam</t>
  </si>
  <si>
    <t>afdeling</t>
  </si>
  <si>
    <t>personeelsnummer</t>
  </si>
  <si>
    <t>entiteit</t>
  </si>
  <si>
    <t>Periode waarvoor u de toelage aanvraagt</t>
  </si>
  <si>
    <t>Overzicht van de overuren en het weekend- of nachtwerk</t>
  </si>
  <si>
    <t>dag</t>
  </si>
  <si>
    <t>werktijd</t>
  </si>
  <si>
    <t>overuren</t>
  </si>
  <si>
    <t>zaterdagprestatie</t>
  </si>
  <si>
    <t>zondagprestatie</t>
  </si>
  <si>
    <t>nachtprestatie</t>
  </si>
  <si>
    <t>begin</t>
  </si>
  <si>
    <t>einde</t>
  </si>
  <si>
    <t>Ondertekening</t>
  </si>
  <si>
    <t>Verklaring op erewoord van het personeelslid</t>
  </si>
  <si>
    <t>Ik verklaar op erewoord dat ik alle gegevens in dit formulier naar waarheid heb ingevuld.</t>
  </si>
  <si>
    <t>datum</t>
  </si>
  <si>
    <t>handtekening</t>
  </si>
  <si>
    <t>Goedkeuring van de lijnmanager</t>
  </si>
  <si>
    <t>Gezien en goedgekeurd.</t>
  </si>
  <si>
    <t>voor- en  achternaam</t>
  </si>
  <si>
    <t xml:space="preserve">totaal gepresteerde uren </t>
  </si>
  <si>
    <t>totaal aantal overuren</t>
  </si>
  <si>
    <t>totalen</t>
  </si>
  <si>
    <t>maand en jaar</t>
  </si>
  <si>
    <t xml:space="preserve">Beleidsdomein </t>
  </si>
  <si>
    <t>straat en nummer, postnummer en GEMEENTE</t>
  </si>
  <si>
    <t xml:space="preserve">E-mail: </t>
  </si>
  <si>
    <t xml:space="preserve">Website: </t>
  </si>
  <si>
    <r>
      <t xml:space="preserve">Nachtprestaties vallen tussen 22 uur en 6 uur. Als u de prestaties hebt beëindigd om 22 uur of later, of hebt aangevat om 6 uur of vroeger, wordt de toelage toegekend voor de prestaties tussen 18 uur en 8 uur. 
</t>
    </r>
    <r>
      <rPr>
        <b/>
        <i/>
        <sz val="9"/>
        <rFont val="Calibri"/>
        <family val="2"/>
      </rPr>
      <t>Let op!</t>
    </r>
    <r>
      <rPr>
        <i/>
        <sz val="9"/>
        <rFont val="Calibri"/>
        <family val="2"/>
      </rPr>
      <t xml:space="preserve"> Als de prestaties exact om middernacht eindigden, is de invoerwaarde voor het einduur '24:00' op de dag van de prestaties.
</t>
    </r>
  </si>
  <si>
    <r>
      <rPr>
        <i/>
        <sz val="9"/>
        <color indexed="10"/>
        <rFont val="Calibri"/>
        <family val="2"/>
      </rPr>
      <t xml:space="preserve">Noteer in de tabel per dag de </t>
    </r>
    <r>
      <rPr>
        <b/>
        <i/>
        <sz val="9"/>
        <color indexed="10"/>
        <rFont val="Calibri"/>
        <family val="2"/>
      </rPr>
      <t xml:space="preserve">exacte duur </t>
    </r>
    <r>
      <rPr>
        <i/>
        <sz val="9"/>
        <color indexed="10"/>
        <rFont val="Calibri"/>
        <family val="2"/>
      </rPr>
      <t>van de prestaties</t>
    </r>
    <r>
      <rPr>
        <i/>
        <sz val="9"/>
        <rFont val="Calibri"/>
        <family val="2"/>
      </rPr>
      <t xml:space="preserve">
</t>
    </r>
    <r>
      <rPr>
        <i/>
        <sz val="9"/>
        <color indexed="10"/>
        <rFont val="Calibri"/>
        <family val="2"/>
      </rPr>
      <t>Bij de totalen op het einde van de maand mag u alleen volledige uren invullen. Het saldo van meer dan een half uur wordt afgerond naar een vol uur. Het saldo van minder dan een half uur vervalt</t>
    </r>
    <r>
      <rPr>
        <i/>
        <sz val="9"/>
        <rFont val="Calibri"/>
        <family val="2"/>
      </rPr>
      <t xml:space="preserve">
Nachtprestaties vallen tussen 22 uur en 6 uur. Als u de prestaties hebt beëindigd om 22 uur of later, of hebt aangevat om 6 uur of vroeger, wordt de toelage toegekend voor de prestaties tussen 18 uur en 8 uur.
</t>
    </r>
  </si>
  <si>
    <t xml:space="preserve">Met dit formulier brengt u het DCPA op de hoogte van de overuren, het nachtwerk of het weekendwerk dat u hebt gepresteerd. Bezorg dit formulier aan het DCPA , uiterlijk op de tiende dag van de maand die volgt op de verrichte prestaties. Als u bijvoorbeeld overuren hebt gepresteerd in april, dient u dit formulier uiterlijk op 10 mei in.
Dit formulier moet ook door uw lijnmanager worden ondertekend.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</si>
</sst>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dddd\ d\ mmm"/>
    <numFmt numFmtId="166" formatCode="[h]:mm"/>
    <numFmt numFmtId="167" formatCode="dddd\ d\ mmmm"/>
    <numFmt numFmtId="168" formatCode="\-\ h:mm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gray125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8" fillId="0" borderId="0" xfId="0" applyFont="1" applyBorder="1" applyAlignment="1">
      <alignment vertical="top" wrapText="1"/>
    </xf>
    <xf numFmtId="0" fontId="9" fillId="0" borderId="0" xfId="0" applyFont="1"/>
    <xf numFmtId="0" fontId="9" fillId="4" borderId="0" xfId="0" applyFont="1" applyFill="1"/>
    <xf numFmtId="0" fontId="10" fillId="4" borderId="0" xfId="0" applyFont="1" applyFill="1"/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4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9" fillId="5" borderId="0" xfId="0" applyFont="1" applyFill="1" applyBorder="1" applyAlignment="1">
      <alignment vertical="top"/>
    </xf>
    <xf numFmtId="0" fontId="10" fillId="5" borderId="0" xfId="0" applyFont="1" applyFill="1" applyAlignment="1">
      <alignment vertical="top"/>
    </xf>
    <xf numFmtId="0" fontId="13" fillId="5" borderId="0" xfId="0" applyFont="1" applyFill="1" applyAlignment="1">
      <alignment vertical="top"/>
    </xf>
    <xf numFmtId="0" fontId="11" fillId="0" borderId="0" xfId="0" applyFont="1" applyAlignment="1"/>
    <xf numFmtId="0" fontId="11" fillId="0" borderId="0" xfId="1" applyFont="1" applyBorder="1" applyAlignment="1" applyProtection="1">
      <alignment vertical="top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2" borderId="0" xfId="0" applyFont="1" applyFill="1" applyAlignment="1">
      <alignment vertical="top"/>
    </xf>
    <xf numFmtId="0" fontId="16" fillId="4" borderId="0" xfId="0" applyFont="1" applyFill="1"/>
    <xf numFmtId="0" fontId="17" fillId="4" borderId="0" xfId="0" applyFont="1" applyFill="1"/>
    <xf numFmtId="0" fontId="16" fillId="0" borderId="0" xfId="0" applyFont="1"/>
    <xf numFmtId="0" fontId="13" fillId="0" borderId="0" xfId="0" applyFont="1" applyFill="1"/>
    <xf numFmtId="0" fontId="15" fillId="0" borderId="0" xfId="0" applyFont="1" applyFill="1" applyAlignment="1">
      <alignment vertical="top"/>
    </xf>
    <xf numFmtId="0" fontId="18" fillId="0" borderId="0" xfId="0" applyFont="1" applyFill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3" fontId="11" fillId="0" borderId="0" xfId="0" applyNumberFormat="1" applyFont="1" applyBorder="1" applyAlignment="1">
      <alignment horizontal="right"/>
    </xf>
    <xf numFmtId="3" fontId="6" fillId="4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166" fontId="10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right"/>
    </xf>
    <xf numFmtId="20" fontId="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6" fillId="0" borderId="0" xfId="0" applyFont="1" applyFill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0" fontId="16" fillId="0" borderId="0" xfId="0" applyNumberFormat="1" applyFont="1" applyBorder="1" applyAlignment="1">
      <alignment vertical="center"/>
    </xf>
    <xf numFmtId="168" fontId="16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13" fillId="0" borderId="0" xfId="0" applyFont="1" applyBorder="1"/>
    <xf numFmtId="0" fontId="20" fillId="0" borderId="0" xfId="0" applyFont="1" applyBorder="1"/>
    <xf numFmtId="20" fontId="20" fillId="0" borderId="4" xfId="0" applyNumberFormat="1" applyFont="1" applyFill="1" applyBorder="1" applyAlignment="1" applyProtection="1">
      <alignment horizontal="right"/>
      <protection locked="0"/>
    </xf>
    <xf numFmtId="20" fontId="20" fillId="0" borderId="0" xfId="0" applyNumberFormat="1" applyFont="1" applyFill="1" applyBorder="1"/>
    <xf numFmtId="20" fontId="20" fillId="0" borderId="4" xfId="0" applyNumberFormat="1" applyFont="1" applyFill="1" applyBorder="1" applyProtection="1">
      <protection locked="0"/>
    </xf>
    <xf numFmtId="3" fontId="21" fillId="0" borderId="0" xfId="0" applyNumberFormat="1" applyFont="1" applyFill="1" applyBorder="1" applyAlignment="1">
      <alignment horizontal="left"/>
    </xf>
    <xf numFmtId="20" fontId="20" fillId="0" borderId="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20" fontId="20" fillId="0" borderId="0" xfId="0" applyNumberFormat="1" applyFont="1" applyFill="1" applyBorder="1" applyAlignment="1">
      <alignment horizontal="right"/>
    </xf>
    <xf numFmtId="0" fontId="16" fillId="4" borderId="0" xfId="0" applyFont="1" applyFill="1" applyBorder="1"/>
    <xf numFmtId="20" fontId="6" fillId="4" borderId="0" xfId="0" applyNumberFormat="1" applyFont="1" applyFill="1" applyBorder="1"/>
    <xf numFmtId="20" fontId="16" fillId="0" borderId="0" xfId="0" applyNumberFormat="1" applyFont="1" applyBorder="1"/>
    <xf numFmtId="0" fontId="16" fillId="0" borderId="0" xfId="0" applyFont="1" applyBorder="1"/>
    <xf numFmtId="20" fontId="21" fillId="0" borderId="0" xfId="0" applyNumberFormat="1" applyFont="1" applyFill="1" applyBorder="1"/>
    <xf numFmtId="166" fontId="16" fillId="0" borderId="0" xfId="0" applyNumberFormat="1" applyFont="1" applyBorder="1"/>
    <xf numFmtId="20" fontId="11" fillId="4" borderId="0" xfId="0" applyNumberFormat="1" applyFont="1" applyFill="1" applyBorder="1"/>
    <xf numFmtId="0" fontId="22" fillId="0" borderId="0" xfId="0" applyFont="1" applyBorder="1"/>
    <xf numFmtId="20" fontId="22" fillId="0" borderId="4" xfId="0" applyNumberFormat="1" applyFont="1" applyFill="1" applyBorder="1" applyAlignment="1" applyProtection="1">
      <alignment horizontal="right"/>
      <protection locked="0"/>
    </xf>
    <xf numFmtId="165" fontId="11" fillId="0" borderId="0" xfId="0" applyNumberFormat="1" applyFont="1" applyBorder="1" applyAlignment="1">
      <alignment horizontal="left"/>
    </xf>
    <xf numFmtId="20" fontId="13" fillId="0" borderId="0" xfId="0" applyNumberFormat="1" applyFont="1" applyBorder="1" applyAlignment="1">
      <alignment horizontal="right"/>
    </xf>
    <xf numFmtId="20" fontId="11" fillId="0" borderId="0" xfId="0" applyNumberFormat="1" applyFont="1" applyBorder="1"/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left"/>
    </xf>
    <xf numFmtId="20" fontId="13" fillId="0" borderId="1" xfId="0" applyNumberFormat="1" applyFont="1" applyBorder="1"/>
    <xf numFmtId="3" fontId="7" fillId="4" borderId="0" xfId="0" applyNumberFormat="1" applyFont="1" applyFill="1" applyBorder="1" applyAlignment="1">
      <alignment horizontal="left"/>
    </xf>
    <xf numFmtId="166" fontId="22" fillId="0" borderId="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20" fontId="22" fillId="0" borderId="0" xfId="0" applyNumberFormat="1" applyFont="1" applyFill="1" applyBorder="1" applyAlignment="1">
      <alignment horizontal="right"/>
    </xf>
    <xf numFmtId="0" fontId="23" fillId="4" borderId="0" xfId="0" applyFont="1" applyFill="1" applyBorder="1"/>
    <xf numFmtId="20" fontId="7" fillId="4" borderId="0" xfId="0" applyNumberFormat="1" applyFont="1" applyFill="1" applyBorder="1"/>
    <xf numFmtId="0" fontId="23" fillId="0" borderId="0" xfId="0" applyFont="1" applyBorder="1"/>
    <xf numFmtId="0" fontId="17" fillId="4" borderId="0" xfId="0" applyFont="1" applyFill="1" applyBorder="1"/>
    <xf numFmtId="0" fontId="16" fillId="0" borderId="0" xfId="0" applyFont="1" applyBorder="1" applyAlignment="1"/>
    <xf numFmtId="0" fontId="13" fillId="0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2" fillId="0" borderId="0" xfId="0" applyFont="1"/>
    <xf numFmtId="3" fontId="23" fillId="0" borderId="0" xfId="0" applyNumberFormat="1" applyFont="1" applyBorder="1"/>
    <xf numFmtId="0" fontId="24" fillId="4" borderId="0" xfId="0" applyFont="1" applyFill="1" applyBorder="1" applyAlignment="1"/>
    <xf numFmtId="0" fontId="25" fillId="0" borderId="0" xfId="0" applyFont="1" applyBorder="1" applyAlignment="1"/>
    <xf numFmtId="0" fontId="14" fillId="0" borderId="0" xfId="0" applyFont="1" applyBorder="1"/>
    <xf numFmtId="0" fontId="17" fillId="4" borderId="0" xfId="0" applyFont="1" applyFill="1" applyBorder="1" applyAlignment="1"/>
    <xf numFmtId="0" fontId="9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23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/>
    <xf numFmtId="3" fontId="23" fillId="0" borderId="0" xfId="0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 applyBorder="1"/>
    <xf numFmtId="0" fontId="26" fillId="4" borderId="0" xfId="0" applyFont="1" applyFill="1" applyAlignment="1">
      <alignment vertical="top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4" fillId="5" borderId="0" xfId="1" applyFont="1" applyFill="1" applyAlignment="1" applyProtection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/>
    </xf>
    <xf numFmtId="0" fontId="20" fillId="0" borderId="6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Protection="1">
      <protection locked="0"/>
    </xf>
    <xf numFmtId="0" fontId="15" fillId="2" borderId="0" xfId="0" applyFont="1" applyFill="1" applyAlignment="1">
      <alignment vertical="top"/>
    </xf>
    <xf numFmtId="0" fontId="27" fillId="0" borderId="0" xfId="0" applyFont="1" applyAlignment="1">
      <alignment horizontal="left" vertical="top" wrapText="1" shrinkToFit="1"/>
    </xf>
    <xf numFmtId="0" fontId="14" fillId="0" borderId="0" xfId="1" applyFont="1" applyAlignment="1" applyProtection="1">
      <alignment horizontal="left" vertical="top" wrapText="1"/>
    </xf>
    <xf numFmtId="0" fontId="13" fillId="0" borderId="2" xfId="0" applyFont="1" applyBorder="1" applyAlignment="1">
      <alignment horizontal="left" vertical="top"/>
    </xf>
    <xf numFmtId="167" fontId="20" fillId="4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horizontal="left" vertical="top"/>
    </xf>
    <xf numFmtId="167" fontId="20" fillId="4" borderId="2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20" fillId="0" borderId="14" xfId="0" applyNumberFormat="1" applyFont="1" applyFill="1" applyBorder="1" applyAlignment="1" applyProtection="1">
      <alignment horizontal="left"/>
      <protection locked="0"/>
    </xf>
    <xf numFmtId="164" fontId="20" fillId="0" borderId="1" xfId="0" applyNumberFormat="1" applyFont="1" applyFill="1" applyBorder="1" applyAlignment="1" applyProtection="1">
      <alignment horizontal="left"/>
      <protection locked="0"/>
    </xf>
    <xf numFmtId="164" fontId="20" fillId="0" borderId="1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95250</xdr:colOff>
      <xdr:row>0</xdr:row>
      <xdr:rowOff>542925</xdr:rowOff>
    </xdr:to>
    <xdr:pic>
      <xdr:nvPicPr>
        <xdr:cNvPr id="2123" name="Afbeelding 2" descr="Logo VO">
          <a:extLst>
            <a:ext uri="{FF2B5EF4-FFF2-40B4-BE49-F238E27FC236}">
              <a16:creationId xmlns:a16="http://schemas.microsoft.com/office/drawing/2014/main" id="{24F42A3C-91BD-491C-91CF-3DAE0892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1143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0"/>
  <sheetViews>
    <sheetView showGridLines="0" tabSelected="1" topLeftCell="A25" zoomScaleNormal="100" workbookViewId="0">
      <selection activeCell="B25" sqref="B25:O25"/>
    </sheetView>
  </sheetViews>
  <sheetFormatPr defaultColWidth="9.109375" defaultRowHeight="10.199999999999999" x14ac:dyDescent="0.2"/>
  <cols>
    <col min="1" max="2" width="2.6640625" style="23" customWidth="1"/>
    <col min="3" max="3" width="18.109375" style="23" customWidth="1"/>
    <col min="4" max="4" width="2.109375" style="23" customWidth="1"/>
    <col min="5" max="5" width="8.44140625" style="23" customWidth="1"/>
    <col min="6" max="6" width="1.6640625" style="23" customWidth="1"/>
    <col min="7" max="7" width="7.44140625" style="23" customWidth="1"/>
    <col min="8" max="8" width="2.6640625" style="22" customWidth="1"/>
    <col min="9" max="9" width="9.109375" style="23" bestFit="1" customWidth="1"/>
    <col min="10" max="10" width="2.44140625" style="23" customWidth="1"/>
    <col min="11" max="11" width="15.88671875" style="23" customWidth="1"/>
    <col min="12" max="12" width="2.44140625" style="23" customWidth="1"/>
    <col min="13" max="13" width="15.6640625" style="23" customWidth="1"/>
    <col min="14" max="14" width="2" style="23" customWidth="1"/>
    <col min="15" max="15" width="13.109375" style="23" customWidth="1"/>
    <col min="16" max="16" width="9.109375" style="21"/>
    <col min="17" max="17" width="9.109375" style="22"/>
    <col min="18" max="20" width="9.109375" style="23"/>
    <col min="21" max="21" width="13.6640625" style="23" customWidth="1"/>
    <col min="22" max="16384" width="9.109375" style="23"/>
  </cols>
  <sheetData>
    <row r="1" spans="1:17" s="2" customFormat="1" ht="52.5" customHeight="1" thickBot="1" x14ac:dyDescent="0.35">
      <c r="A1" s="1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M1"/>
      <c r="P1" s="3"/>
      <c r="Q1" s="4"/>
    </row>
    <row r="2" spans="1:17" s="8" customFormat="1" ht="9" customHeight="1" thickTop="1" x14ac:dyDescent="0.25">
      <c r="A2" s="5"/>
      <c r="B2" s="6"/>
      <c r="C2" s="6"/>
      <c r="D2" s="6"/>
      <c r="E2" s="6"/>
      <c r="F2" s="6"/>
      <c r="G2" s="6"/>
      <c r="H2" s="7"/>
      <c r="I2" s="1"/>
      <c r="J2" s="108"/>
      <c r="K2" s="108"/>
      <c r="M2" s="106"/>
      <c r="P2" s="9"/>
      <c r="Q2" s="10"/>
    </row>
    <row r="3" spans="1:17" s="8" customFormat="1" ht="12.9" customHeight="1" x14ac:dyDescent="0.25">
      <c r="B3" s="11" t="s">
        <v>31</v>
      </c>
      <c r="C3" s="12"/>
      <c r="D3" s="12"/>
      <c r="E3" s="12"/>
      <c r="F3" s="12"/>
      <c r="G3" s="13"/>
      <c r="H3" s="14"/>
      <c r="J3" s="108"/>
      <c r="K3" s="108"/>
      <c r="M3" s="107"/>
      <c r="N3" s="107"/>
      <c r="O3" s="107"/>
      <c r="P3" s="9"/>
      <c r="Q3" s="10"/>
    </row>
    <row r="4" spans="1:17" s="8" customFormat="1" ht="12.9" customHeight="1" x14ac:dyDescent="0.25">
      <c r="B4" s="15"/>
      <c r="C4" s="12"/>
      <c r="D4" s="12"/>
      <c r="E4" s="12"/>
      <c r="F4" s="12"/>
      <c r="G4" s="12"/>
      <c r="H4" s="14"/>
      <c r="J4" s="108"/>
      <c r="K4" s="108"/>
      <c r="M4" s="107"/>
      <c r="N4" s="107"/>
      <c r="O4" s="107"/>
      <c r="P4" s="9"/>
      <c r="Q4" s="10"/>
    </row>
    <row r="5" spans="1:17" s="8" customFormat="1" ht="12.9" customHeight="1" x14ac:dyDescent="0.3">
      <c r="B5" s="11" t="s">
        <v>32</v>
      </c>
      <c r="C5" s="12"/>
      <c r="D5" s="12"/>
      <c r="E5" s="12"/>
      <c r="F5" s="12"/>
      <c r="G5" s="12"/>
      <c r="H5" s="14"/>
      <c r="J5" s="16"/>
      <c r="M5" s="16"/>
      <c r="P5" s="9"/>
      <c r="Q5" s="10"/>
    </row>
    <row r="6" spans="1:17" s="8" customFormat="1" ht="12.9" customHeight="1" x14ac:dyDescent="0.25">
      <c r="B6" s="11" t="s">
        <v>33</v>
      </c>
      <c r="C6" s="12"/>
      <c r="D6" s="12"/>
      <c r="E6" s="12"/>
      <c r="F6" s="12"/>
      <c r="G6" s="12"/>
      <c r="H6" s="14"/>
      <c r="J6" s="109"/>
      <c r="K6" s="109"/>
      <c r="M6" s="122"/>
      <c r="N6" s="123"/>
      <c r="P6" s="9"/>
      <c r="Q6" s="10"/>
    </row>
    <row r="7" spans="1:17" s="8" customFormat="1" ht="15" customHeight="1" x14ac:dyDescent="0.25">
      <c r="B7" s="11" t="s">
        <v>34</v>
      </c>
      <c r="C7" s="12"/>
      <c r="D7" s="12"/>
      <c r="E7" s="12"/>
      <c r="F7" s="12"/>
      <c r="G7" s="12"/>
      <c r="H7" s="14"/>
      <c r="J7" s="109"/>
      <c r="K7" s="109"/>
      <c r="M7" s="124"/>
      <c r="N7" s="125"/>
      <c r="P7" s="9"/>
      <c r="Q7" s="10"/>
    </row>
    <row r="8" spans="1:17" s="8" customFormat="1" ht="6" customHeight="1" x14ac:dyDescent="0.25">
      <c r="A8" s="17"/>
      <c r="H8" s="10"/>
      <c r="J8" s="109"/>
      <c r="K8" s="109"/>
      <c r="M8" s="126"/>
      <c r="N8" s="127"/>
      <c r="P8" s="9"/>
      <c r="Q8" s="10"/>
    </row>
    <row r="9" spans="1:17" s="8" customFormat="1" ht="3" customHeight="1" x14ac:dyDescent="0.25">
      <c r="H9" s="10"/>
      <c r="P9" s="9"/>
      <c r="Q9" s="10"/>
    </row>
    <row r="10" spans="1:17" s="2" customFormat="1" ht="13.8" x14ac:dyDescent="0.3">
      <c r="B10" s="116" t="s">
        <v>1</v>
      </c>
      <c r="C10" s="116"/>
      <c r="D10" s="116"/>
      <c r="E10" s="116"/>
      <c r="F10" s="116"/>
      <c r="G10" s="116"/>
      <c r="H10" s="116"/>
      <c r="I10" s="116"/>
      <c r="J10" s="116"/>
      <c r="K10" s="116"/>
      <c r="P10" s="3"/>
      <c r="Q10" s="4"/>
    </row>
    <row r="11" spans="1:17" s="2" customFormat="1" ht="54.75" customHeight="1" x14ac:dyDescent="0.3">
      <c r="A11" s="18"/>
      <c r="B11" s="110" t="s">
        <v>37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3"/>
      <c r="Q11" s="4"/>
    </row>
    <row r="12" spans="1:17" s="2" customFormat="1" ht="13.8" x14ac:dyDescent="0.3">
      <c r="B12" s="116" t="s">
        <v>2</v>
      </c>
      <c r="C12" s="116"/>
      <c r="D12" s="116"/>
      <c r="E12" s="116"/>
      <c r="F12" s="116"/>
      <c r="G12" s="116"/>
      <c r="H12" s="116"/>
      <c r="I12" s="116"/>
      <c r="J12" s="116"/>
      <c r="K12" s="116"/>
      <c r="P12" s="3"/>
      <c r="Q12" s="4"/>
    </row>
    <row r="13" spans="1:17" s="2" customFormat="1" ht="30.75" customHeight="1" x14ac:dyDescent="0.3">
      <c r="A13" s="18"/>
      <c r="B13" s="117" t="s">
        <v>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3"/>
      <c r="Q13" s="4"/>
    </row>
    <row r="14" spans="1:17" ht="17.25" customHeight="1" x14ac:dyDescent="0.3">
      <c r="A14" s="19"/>
      <c r="B14" s="20" t="s">
        <v>4</v>
      </c>
      <c r="C14" s="20"/>
      <c r="D14" s="20"/>
      <c r="E14" s="20"/>
      <c r="F14" s="20"/>
      <c r="G14" s="115"/>
      <c r="H14" s="115"/>
      <c r="I14" s="115"/>
      <c r="J14" s="20"/>
      <c r="K14" s="20"/>
      <c r="L14" s="20"/>
      <c r="M14" s="20"/>
      <c r="N14" s="115"/>
      <c r="O14" s="115"/>
    </row>
    <row r="15" spans="1:17" ht="5.0999999999999996" customHeight="1" x14ac:dyDescent="0.3">
      <c r="A15" s="24"/>
      <c r="B15" s="25"/>
      <c r="C15" s="26"/>
      <c r="D15" s="26"/>
      <c r="E15" s="26"/>
      <c r="F15" s="26"/>
      <c r="G15" s="26"/>
      <c r="I15" s="26"/>
      <c r="J15" s="26"/>
      <c r="K15" s="26"/>
      <c r="L15" s="26"/>
      <c r="M15" s="26"/>
      <c r="N15" s="26"/>
      <c r="O15" s="26"/>
    </row>
    <row r="16" spans="1:17" ht="17.100000000000001" customHeight="1" x14ac:dyDescent="0.3">
      <c r="A16" s="19"/>
      <c r="B16" s="112" t="s">
        <v>5</v>
      </c>
      <c r="C16" s="112"/>
      <c r="D16" s="112"/>
      <c r="E16" s="112"/>
      <c r="F16" s="27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21" ht="17.100000000000001" customHeight="1" x14ac:dyDescent="0.3">
      <c r="A17" s="19"/>
      <c r="B17" s="112" t="s">
        <v>6</v>
      </c>
      <c r="C17" s="112"/>
      <c r="D17" s="112"/>
      <c r="E17" s="112"/>
      <c r="F17" s="27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21" ht="17.100000000000001" customHeight="1" x14ac:dyDescent="0.3">
      <c r="A18" s="19"/>
      <c r="B18" s="112" t="s">
        <v>7</v>
      </c>
      <c r="C18" s="112"/>
      <c r="D18" s="112"/>
      <c r="E18" s="112"/>
      <c r="F18" s="27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21" ht="17.100000000000001" customHeight="1" x14ac:dyDescent="0.3">
      <c r="A19" s="19"/>
      <c r="B19" s="112" t="s">
        <v>8</v>
      </c>
      <c r="C19" s="112"/>
      <c r="D19" s="112"/>
      <c r="E19" s="112"/>
      <c r="F19" s="27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21" ht="17.100000000000001" customHeight="1" x14ac:dyDescent="0.3">
      <c r="A20" s="19"/>
      <c r="B20" s="28"/>
      <c r="C20" s="28"/>
      <c r="D20" s="29"/>
      <c r="E20" s="30"/>
      <c r="F20" s="27"/>
      <c r="G20" s="27"/>
      <c r="H20" s="31"/>
      <c r="I20" s="32"/>
      <c r="J20" s="32"/>
      <c r="K20" s="32"/>
      <c r="L20" s="32"/>
      <c r="M20" s="32"/>
      <c r="N20" s="32"/>
    </row>
    <row r="21" spans="1:21" ht="17.25" customHeight="1" x14ac:dyDescent="0.3">
      <c r="A21" s="19"/>
      <c r="B21" s="128" t="s">
        <v>9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21" ht="5.0999999999999996" customHeight="1" thickBot="1" x14ac:dyDescent="0.35">
      <c r="A22" s="24"/>
      <c r="B22" s="25"/>
      <c r="C22" s="26"/>
      <c r="D22" s="26"/>
      <c r="E22" s="26"/>
      <c r="F22" s="26"/>
      <c r="G22" s="26"/>
      <c r="I22" s="26"/>
      <c r="J22" s="26"/>
      <c r="K22" s="26"/>
      <c r="L22" s="26"/>
      <c r="M22" s="26"/>
      <c r="N22" s="26"/>
      <c r="O22" s="26"/>
    </row>
    <row r="23" spans="1:21" ht="16.5" customHeight="1" thickBot="1" x14ac:dyDescent="0.35">
      <c r="A23" s="19"/>
      <c r="B23" s="130" t="s">
        <v>30</v>
      </c>
      <c r="C23" s="130"/>
      <c r="D23" s="130"/>
      <c r="E23" s="130"/>
      <c r="F23" s="27"/>
      <c r="G23" s="140">
        <v>43709</v>
      </c>
      <c r="H23" s="141"/>
      <c r="I23" s="141"/>
      <c r="J23" s="141"/>
      <c r="K23" s="142"/>
      <c r="L23" s="32"/>
      <c r="M23" s="33">
        <v>2.0833333333333332E-2</v>
      </c>
      <c r="N23" s="34"/>
      <c r="O23" s="33">
        <v>0.31666666666666665</v>
      </c>
    </row>
    <row r="24" spans="1:21" ht="16.5" customHeight="1" x14ac:dyDescent="0.3">
      <c r="A24" s="19"/>
      <c r="B24" s="35"/>
      <c r="C24" s="36">
        <v>0.25</v>
      </c>
      <c r="D24" s="36">
        <v>0.33333333333333331</v>
      </c>
      <c r="E24" s="36">
        <v>0.75</v>
      </c>
      <c r="F24" s="36"/>
      <c r="G24" s="36">
        <v>0.91666666666666663</v>
      </c>
      <c r="H24" s="31"/>
      <c r="I24" s="32"/>
      <c r="J24" s="32"/>
      <c r="K24" s="32"/>
      <c r="L24" s="32"/>
      <c r="M24" s="32"/>
      <c r="N24" s="32"/>
    </row>
    <row r="25" spans="1:21" ht="17.25" customHeight="1" x14ac:dyDescent="0.3">
      <c r="A25" s="19"/>
      <c r="B25" s="128" t="s">
        <v>10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21" ht="6" customHeight="1" x14ac:dyDescent="0.3">
      <c r="A26" s="1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21" ht="71.400000000000006" customHeight="1" x14ac:dyDescent="0.3">
      <c r="A27" s="19"/>
      <c r="B27" s="139" t="s">
        <v>36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21" ht="49.5" customHeight="1" x14ac:dyDescent="0.3">
      <c r="A28" s="19"/>
      <c r="B28" s="120" t="s">
        <v>35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21" ht="3.75" customHeight="1" thickBot="1" x14ac:dyDescent="0.35">
      <c r="A29" s="19"/>
      <c r="B29" s="37"/>
      <c r="C29" s="37"/>
      <c r="D29" s="37"/>
      <c r="E29" s="38"/>
      <c r="F29" s="38"/>
      <c r="G29" s="38"/>
      <c r="H29" s="39"/>
      <c r="I29" s="40"/>
      <c r="J29" s="40"/>
      <c r="K29" s="40"/>
      <c r="L29" s="40"/>
      <c r="M29" s="40"/>
      <c r="N29" s="40"/>
      <c r="O29" s="41"/>
    </row>
    <row r="30" spans="1:21" s="50" customFormat="1" ht="15" customHeight="1" thickBot="1" x14ac:dyDescent="0.3">
      <c r="A30" s="42"/>
      <c r="B30" s="118" t="s">
        <v>11</v>
      </c>
      <c r="C30" s="118"/>
      <c r="D30" s="43"/>
      <c r="E30" s="138" t="s">
        <v>12</v>
      </c>
      <c r="F30" s="138"/>
      <c r="G30" s="44"/>
      <c r="H30" s="45" t="s">
        <v>27</v>
      </c>
      <c r="I30" s="46" t="s">
        <v>13</v>
      </c>
      <c r="J30" s="47"/>
      <c r="K30" s="46" t="s">
        <v>14</v>
      </c>
      <c r="L30" s="47"/>
      <c r="M30" s="46" t="s">
        <v>15</v>
      </c>
      <c r="N30" s="47"/>
      <c r="O30" s="46" t="s">
        <v>16</v>
      </c>
      <c r="P30" s="48"/>
      <c r="Q30" s="49" t="s">
        <v>28</v>
      </c>
      <c r="S30" s="51"/>
      <c r="T30" s="51"/>
      <c r="U30" s="52"/>
    </row>
    <row r="31" spans="1:21" s="50" customFormat="1" ht="14.25" customHeight="1" thickBot="1" x14ac:dyDescent="0.3">
      <c r="A31" s="42"/>
      <c r="B31" s="121"/>
      <c r="C31" s="121"/>
      <c r="D31" s="43"/>
      <c r="E31" s="44" t="s">
        <v>17</v>
      </c>
      <c r="F31" s="53"/>
      <c r="G31" s="44" t="s">
        <v>18</v>
      </c>
      <c r="H31" s="45"/>
      <c r="I31" s="54"/>
      <c r="J31" s="47"/>
      <c r="K31" s="54"/>
      <c r="L31" s="53"/>
      <c r="M31" s="54"/>
      <c r="N31" s="47"/>
      <c r="O31" s="54"/>
      <c r="P31" s="48"/>
      <c r="Q31" s="55"/>
    </row>
    <row r="32" spans="1:21" s="68" customFormat="1" ht="17.100000000000001" customHeight="1" x14ac:dyDescent="0.3">
      <c r="A32" s="56"/>
      <c r="B32" s="136">
        <f>G23</f>
        <v>43709</v>
      </c>
      <c r="C32" s="136"/>
      <c r="D32" s="57"/>
      <c r="E32" s="58"/>
      <c r="F32" s="59"/>
      <c r="G32" s="60"/>
      <c r="H32" s="61" t="str">
        <f>IF(AND(E32&lt;&gt;"",G32&lt;&gt;""),IF(WEEKDAY(B32,2)&lt;6,(G32-E32)-$M$23,G32-E32),"")</f>
        <v/>
      </c>
      <c r="I32" s="62" t="str">
        <f>IF(B32&lt;&gt;"",IF(AND(WEEKDAY(B32,2)&gt;=1,WEEKDAY(B32,2)&lt;=5),IF(AND(E32&lt;&gt;"",G32&lt;&gt;""),IF(H32&lt;=$O$23," ",H32-$O$23),""),""))</f>
        <v/>
      </c>
      <c r="J32" s="63"/>
      <c r="K32" s="62" t="str">
        <f t="shared" ref="K32:K37" si="0">IF(B32&lt;&gt;"",IF((WEEKDAY(B32,2)=6),IF(AND(E32&lt;&gt;"",G32&lt;&gt;""),H32,""),""),"")</f>
        <v/>
      </c>
      <c r="L32" s="64"/>
      <c r="M32" s="62" t="str">
        <f>IF(B32&lt;&gt;"",IF((WEEKDAY(B32,2)=7),IF(AND(E32&lt;&gt;"",G32&lt;&gt;""),H32,""),""),"")</f>
        <v/>
      </c>
      <c r="N32" s="64"/>
      <c r="O32" s="62" t="str">
        <f>IF(AND(E32&lt;&gt;"",G32&lt;&gt;""),IF(G32&gt;=$G$24,IF(E32&gt;=$E$24,G32-E32,G32-$E$24))+IF(E32&lt;=$C$24,IF(G32&lt;=$D$24,G32-E32,$D$24-E32)),"")</f>
        <v/>
      </c>
      <c r="P32" s="65"/>
      <c r="Q32" s="66" t="str">
        <f>IF(AND(E32&lt;&gt;"",G32&lt;&gt;""),IF(WEEKDAY(B32,2)&lt;6,H32-$O$23,H32),"")</f>
        <v/>
      </c>
      <c r="R32" s="67"/>
      <c r="S32" s="67"/>
      <c r="T32" s="67"/>
      <c r="U32" s="67"/>
    </row>
    <row r="33" spans="1:21" s="68" customFormat="1" ht="17.100000000000001" customHeight="1" x14ac:dyDescent="0.3">
      <c r="A33" s="56"/>
      <c r="B33" s="119">
        <f>IF(MONTH(B$32+1)=MONTH($G$23),B32+1,"")</f>
        <v>43710</v>
      </c>
      <c r="C33" s="119"/>
      <c r="D33" s="57"/>
      <c r="E33" s="58">
        <v>0.375</v>
      </c>
      <c r="F33" s="59"/>
      <c r="G33" s="60">
        <v>0.66666666666666663</v>
      </c>
      <c r="H33" s="69">
        <f>IF(AND(E33&lt;&gt;"",G33&lt;&gt;""),IF(WEEKDAY(B33,2)&lt;6,(G33-E33)-$M$23,G33-E33),"")</f>
        <v>0.27083333333333331</v>
      </c>
      <c r="I33" s="62" t="str">
        <f t="shared" ref="I33:I61" si="1">IF(B33&lt;&gt;"",IF(AND(WEEKDAY(B33,2)&gt;=1,WEEKDAY(B33,2)&lt;=5),IF(AND(E33&lt;&gt;"",G33&lt;&gt;""),IF(H33&lt;=$O$23," ",H33-$O$23),""),""))</f>
        <v xml:space="preserve"> </v>
      </c>
      <c r="J33" s="63"/>
      <c r="K33" s="62" t="str">
        <f t="shared" si="0"/>
        <v/>
      </c>
      <c r="L33" s="64"/>
      <c r="M33" s="62" t="str">
        <f t="shared" ref="M33:M62" si="2">IF(B33&lt;&gt;"",IF((WEEKDAY(B33,2)=7),IF(AND(E33&lt;&gt;"",G33&lt;&gt;""),H33,""),""),"")</f>
        <v/>
      </c>
      <c r="N33" s="64"/>
      <c r="O33" s="62">
        <f t="shared" ref="O33:O62" si="3">IF(AND(E33&lt;&gt;"",G33&lt;&gt;""),IF(G33&gt;=$G$24,IF(E33&gt;=$E$24,G33-E33,G33-$E$24))+IF(E33&lt;=$C$24,IF(G33&lt;=$D$24,G33-E33,$D$24-E33)),"")</f>
        <v>0</v>
      </c>
      <c r="P33" s="65"/>
      <c r="Q33" s="66">
        <f t="shared" ref="Q33:Q62" si="4">IF(AND(E33&lt;&gt;"",G33&lt;&gt;""),IF(WEEKDAY(B33,2)&lt;6,H33-$O$23,H33),"")</f>
        <v>-4.5833333333333337E-2</v>
      </c>
      <c r="R33" s="67"/>
      <c r="S33" s="70"/>
      <c r="T33" s="67"/>
      <c r="U33" s="67"/>
    </row>
    <row r="34" spans="1:21" s="68" customFormat="1" ht="17.100000000000001" customHeight="1" x14ac:dyDescent="0.3">
      <c r="A34" s="56"/>
      <c r="B34" s="119">
        <f>IF(MONTH(B$32+2)=MONTH($G$23),B33+1,"")</f>
        <v>43711</v>
      </c>
      <c r="C34" s="119"/>
      <c r="D34" s="57"/>
      <c r="E34" s="58">
        <v>0.375</v>
      </c>
      <c r="F34" s="59"/>
      <c r="G34" s="60">
        <v>0.875</v>
      </c>
      <c r="H34" s="69">
        <f>IF(AND(E34&lt;&gt;"",G34&lt;&gt;""),IF(WEEKDAY(B34,2)&lt;6,(G34-E34)-$M$23,G34-E34),"")</f>
        <v>0.47916666666666669</v>
      </c>
      <c r="I34" s="62">
        <f t="shared" si="1"/>
        <v>0.16250000000000003</v>
      </c>
      <c r="J34" s="63"/>
      <c r="K34" s="62" t="str">
        <f t="shared" si="0"/>
        <v/>
      </c>
      <c r="L34" s="64"/>
      <c r="M34" s="62" t="str">
        <f t="shared" si="2"/>
        <v/>
      </c>
      <c r="N34" s="64"/>
      <c r="O34" s="62">
        <f t="shared" si="3"/>
        <v>0</v>
      </c>
      <c r="P34" s="65"/>
      <c r="Q34" s="66">
        <f t="shared" si="4"/>
        <v>0.16250000000000003</v>
      </c>
      <c r="U34" s="67"/>
    </row>
    <row r="35" spans="1:21" s="68" customFormat="1" ht="17.100000000000001" customHeight="1" x14ac:dyDescent="0.3">
      <c r="A35" s="56"/>
      <c r="B35" s="119">
        <f>IF(MONTH(B$32+3)=MONTH($G$23),B34+1,"")</f>
        <v>43712</v>
      </c>
      <c r="C35" s="119"/>
      <c r="D35" s="57"/>
      <c r="E35" s="58"/>
      <c r="F35" s="59"/>
      <c r="G35" s="60"/>
      <c r="H35" s="69" t="str">
        <f t="shared" ref="H35:H62" si="5">IF(AND(E35&lt;&gt;"",G35&lt;&gt;""),IF(WEEKDAY(B35,2)&lt;6,(G35-E35)-$M$23,G35-E35),"")</f>
        <v/>
      </c>
      <c r="I35" s="62" t="str">
        <f t="shared" si="1"/>
        <v/>
      </c>
      <c r="J35" s="63"/>
      <c r="K35" s="62" t="str">
        <f t="shared" si="0"/>
        <v/>
      </c>
      <c r="L35" s="64"/>
      <c r="M35" s="62" t="str">
        <f t="shared" si="2"/>
        <v/>
      </c>
      <c r="N35" s="64"/>
      <c r="O35" s="62" t="str">
        <f t="shared" si="3"/>
        <v/>
      </c>
      <c r="P35" s="65"/>
      <c r="Q35" s="66" t="str">
        <f t="shared" si="4"/>
        <v/>
      </c>
    </row>
    <row r="36" spans="1:21" s="68" customFormat="1" ht="17.100000000000001" customHeight="1" x14ac:dyDescent="0.3">
      <c r="A36" s="56"/>
      <c r="B36" s="119">
        <f>IF(MONTH(B$32+4)=MONTH($G$23),B35+1,"")</f>
        <v>43713</v>
      </c>
      <c r="C36" s="119"/>
      <c r="D36" s="57"/>
      <c r="E36" s="58">
        <v>0.125</v>
      </c>
      <c r="F36" s="59"/>
      <c r="G36" s="60">
        <v>0.20833333333333334</v>
      </c>
      <c r="H36" s="69">
        <f t="shared" si="5"/>
        <v>6.2500000000000014E-2</v>
      </c>
      <c r="I36" s="62" t="str">
        <f t="shared" si="1"/>
        <v xml:space="preserve"> </v>
      </c>
      <c r="J36" s="63"/>
      <c r="K36" s="62" t="str">
        <f t="shared" si="0"/>
        <v/>
      </c>
      <c r="L36" s="64"/>
      <c r="M36" s="62" t="str">
        <f t="shared" si="2"/>
        <v/>
      </c>
      <c r="N36" s="64"/>
      <c r="O36" s="62">
        <f t="shared" si="3"/>
        <v>8.3333333333333343E-2</v>
      </c>
      <c r="P36" s="65"/>
      <c r="Q36" s="66">
        <f t="shared" si="4"/>
        <v>-0.25416666666666665</v>
      </c>
    </row>
    <row r="37" spans="1:21" s="68" customFormat="1" ht="17.100000000000001" customHeight="1" x14ac:dyDescent="0.3">
      <c r="A37" s="56"/>
      <c r="B37" s="119">
        <f>IF(MONTH(B$32+5)=MONTH($G$23),B36+1,"")</f>
        <v>43714</v>
      </c>
      <c r="C37" s="119"/>
      <c r="D37" s="57"/>
      <c r="E37" s="58"/>
      <c r="F37" s="59"/>
      <c r="G37" s="60"/>
      <c r="H37" s="69" t="str">
        <f t="shared" si="5"/>
        <v/>
      </c>
      <c r="I37" s="62" t="str">
        <f t="shared" si="1"/>
        <v/>
      </c>
      <c r="J37" s="63"/>
      <c r="K37" s="62" t="str">
        <f t="shared" si="0"/>
        <v/>
      </c>
      <c r="L37" s="64"/>
      <c r="M37" s="62" t="str">
        <f t="shared" si="2"/>
        <v/>
      </c>
      <c r="N37" s="64"/>
      <c r="O37" s="62" t="str">
        <f t="shared" si="3"/>
        <v/>
      </c>
      <c r="P37" s="71"/>
      <c r="Q37" s="66" t="str">
        <f t="shared" si="4"/>
        <v/>
      </c>
    </row>
    <row r="38" spans="1:21" s="68" customFormat="1" ht="17.100000000000001" customHeight="1" x14ac:dyDescent="0.3">
      <c r="A38" s="56"/>
      <c r="B38" s="119">
        <f>IF(MONTH(B$32+6)=MONTH($G$23),B37+1,"")</f>
        <v>43715</v>
      </c>
      <c r="C38" s="119"/>
      <c r="D38" s="57"/>
      <c r="E38" s="58"/>
      <c r="F38" s="59"/>
      <c r="G38" s="60"/>
      <c r="H38" s="69" t="str">
        <f t="shared" si="5"/>
        <v/>
      </c>
      <c r="I38" s="62" t="str">
        <f t="shared" si="1"/>
        <v/>
      </c>
      <c r="J38" s="63"/>
      <c r="K38" s="62" t="str">
        <f>IF(B38&lt;&gt;"",IF((WEEKDAY(B38,2)=6),IF(AND(E38&lt;&gt;"",G38&lt;&gt;""),H38,""),""),"")</f>
        <v/>
      </c>
      <c r="L38" s="64"/>
      <c r="M38" s="62" t="str">
        <f t="shared" si="2"/>
        <v/>
      </c>
      <c r="N38" s="64"/>
      <c r="O38" s="62" t="str">
        <f t="shared" si="3"/>
        <v/>
      </c>
      <c r="P38" s="71"/>
      <c r="Q38" s="66" t="str">
        <f t="shared" si="4"/>
        <v/>
      </c>
    </row>
    <row r="39" spans="1:21" s="68" customFormat="1" ht="17.100000000000001" customHeight="1" x14ac:dyDescent="0.3">
      <c r="A39" s="56"/>
      <c r="B39" s="119">
        <f>IF(MONTH(B$32+7)=MONTH($G$23),B38+1,"")</f>
        <v>43716</v>
      </c>
      <c r="C39" s="119"/>
      <c r="D39" s="57"/>
      <c r="E39" s="58"/>
      <c r="F39" s="59"/>
      <c r="G39" s="60"/>
      <c r="H39" s="69" t="str">
        <f t="shared" si="5"/>
        <v/>
      </c>
      <c r="I39" s="62" t="str">
        <f t="shared" si="1"/>
        <v/>
      </c>
      <c r="J39" s="63"/>
      <c r="K39" s="62" t="str">
        <f t="shared" ref="K39:K62" si="6">IF(B39&lt;&gt;"",IF((WEEKDAY(B39,2)=6),IF(AND(E39&lt;&gt;"",G39&lt;&gt;""),H39,""),""),"")</f>
        <v/>
      </c>
      <c r="L39" s="64"/>
      <c r="M39" s="62" t="str">
        <f t="shared" si="2"/>
        <v/>
      </c>
      <c r="N39" s="64"/>
      <c r="O39" s="62" t="str">
        <f t="shared" si="3"/>
        <v/>
      </c>
      <c r="P39" s="65"/>
      <c r="Q39" s="66" t="str">
        <f t="shared" si="4"/>
        <v/>
      </c>
    </row>
    <row r="40" spans="1:21" s="68" customFormat="1" ht="17.100000000000001" customHeight="1" x14ac:dyDescent="0.3">
      <c r="A40" s="56"/>
      <c r="B40" s="119">
        <f t="shared" ref="B40:B59" si="7">IF(MONTH(B$32+1)=MONTH($G$23),B39+1,"")</f>
        <v>43717</v>
      </c>
      <c r="C40" s="119"/>
      <c r="D40" s="57"/>
      <c r="E40" s="58"/>
      <c r="F40" s="59"/>
      <c r="G40" s="60"/>
      <c r="H40" s="69" t="str">
        <f t="shared" si="5"/>
        <v/>
      </c>
      <c r="I40" s="62" t="str">
        <f t="shared" si="1"/>
        <v/>
      </c>
      <c r="J40" s="63"/>
      <c r="K40" s="62" t="str">
        <f t="shared" si="6"/>
        <v/>
      </c>
      <c r="L40" s="64"/>
      <c r="M40" s="62" t="str">
        <f t="shared" si="2"/>
        <v/>
      </c>
      <c r="N40" s="64"/>
      <c r="O40" s="62" t="str">
        <f t="shared" si="3"/>
        <v/>
      </c>
      <c r="P40" s="65"/>
      <c r="Q40" s="66" t="str">
        <f t="shared" si="4"/>
        <v/>
      </c>
    </row>
    <row r="41" spans="1:21" s="68" customFormat="1" ht="17.100000000000001" customHeight="1" x14ac:dyDescent="0.3">
      <c r="A41" s="56"/>
      <c r="B41" s="119">
        <f t="shared" si="7"/>
        <v>43718</v>
      </c>
      <c r="C41" s="119"/>
      <c r="D41" s="57"/>
      <c r="E41" s="58"/>
      <c r="F41" s="59"/>
      <c r="G41" s="60"/>
      <c r="H41" s="69" t="str">
        <f t="shared" si="5"/>
        <v/>
      </c>
      <c r="I41" s="62" t="str">
        <f t="shared" si="1"/>
        <v/>
      </c>
      <c r="J41" s="63"/>
      <c r="K41" s="62" t="str">
        <f t="shared" si="6"/>
        <v/>
      </c>
      <c r="L41" s="64"/>
      <c r="M41" s="62" t="str">
        <f t="shared" si="2"/>
        <v/>
      </c>
      <c r="N41" s="64"/>
      <c r="O41" s="62" t="str">
        <f t="shared" si="3"/>
        <v/>
      </c>
      <c r="P41" s="65"/>
      <c r="Q41" s="66" t="str">
        <f t="shared" si="4"/>
        <v/>
      </c>
    </row>
    <row r="42" spans="1:21" s="68" customFormat="1" ht="17.100000000000001" customHeight="1" x14ac:dyDescent="0.3">
      <c r="A42" s="56"/>
      <c r="B42" s="119">
        <f t="shared" si="7"/>
        <v>43719</v>
      </c>
      <c r="C42" s="119"/>
      <c r="D42" s="57"/>
      <c r="E42" s="58"/>
      <c r="F42" s="59"/>
      <c r="G42" s="60"/>
      <c r="H42" s="69" t="str">
        <f t="shared" si="5"/>
        <v/>
      </c>
      <c r="I42" s="62" t="str">
        <f t="shared" si="1"/>
        <v/>
      </c>
      <c r="J42" s="63"/>
      <c r="K42" s="62" t="str">
        <f t="shared" si="6"/>
        <v/>
      </c>
      <c r="L42" s="64"/>
      <c r="M42" s="62" t="str">
        <f t="shared" si="2"/>
        <v/>
      </c>
      <c r="N42" s="64"/>
      <c r="O42" s="62" t="str">
        <f t="shared" si="3"/>
        <v/>
      </c>
      <c r="P42" s="65"/>
      <c r="Q42" s="66" t="str">
        <f t="shared" si="4"/>
        <v/>
      </c>
    </row>
    <row r="43" spans="1:21" s="68" customFormat="1" ht="17.100000000000001" customHeight="1" x14ac:dyDescent="0.3">
      <c r="A43" s="56"/>
      <c r="B43" s="119">
        <f t="shared" si="7"/>
        <v>43720</v>
      </c>
      <c r="C43" s="119"/>
      <c r="D43" s="57"/>
      <c r="E43" s="58"/>
      <c r="F43" s="59"/>
      <c r="G43" s="60"/>
      <c r="H43" s="69" t="str">
        <f t="shared" si="5"/>
        <v/>
      </c>
      <c r="I43" s="62" t="str">
        <f t="shared" si="1"/>
        <v/>
      </c>
      <c r="J43" s="63"/>
      <c r="K43" s="62" t="str">
        <f t="shared" si="6"/>
        <v/>
      </c>
      <c r="L43" s="64"/>
      <c r="M43" s="62" t="str">
        <f t="shared" si="2"/>
        <v/>
      </c>
      <c r="N43" s="64"/>
      <c r="O43" s="62" t="str">
        <f t="shared" si="3"/>
        <v/>
      </c>
      <c r="P43" s="65"/>
      <c r="Q43" s="66" t="str">
        <f t="shared" si="4"/>
        <v/>
      </c>
    </row>
    <row r="44" spans="1:21" s="68" customFormat="1" ht="17.100000000000001" customHeight="1" x14ac:dyDescent="0.3">
      <c r="A44" s="56"/>
      <c r="B44" s="119">
        <f t="shared" si="7"/>
        <v>43721</v>
      </c>
      <c r="C44" s="119"/>
      <c r="D44" s="57"/>
      <c r="E44" s="58"/>
      <c r="F44" s="59"/>
      <c r="G44" s="60"/>
      <c r="H44" s="69" t="str">
        <f t="shared" si="5"/>
        <v/>
      </c>
      <c r="I44" s="62" t="str">
        <f t="shared" si="1"/>
        <v/>
      </c>
      <c r="J44" s="63"/>
      <c r="K44" s="62" t="str">
        <f t="shared" si="6"/>
        <v/>
      </c>
      <c r="L44" s="64"/>
      <c r="M44" s="62" t="str">
        <f t="shared" si="2"/>
        <v/>
      </c>
      <c r="N44" s="64"/>
      <c r="O44" s="62" t="str">
        <f t="shared" si="3"/>
        <v/>
      </c>
      <c r="P44" s="65"/>
      <c r="Q44" s="66" t="str">
        <f t="shared" si="4"/>
        <v/>
      </c>
    </row>
    <row r="45" spans="1:21" s="68" customFormat="1" ht="17.100000000000001" customHeight="1" x14ac:dyDescent="0.3">
      <c r="A45" s="56"/>
      <c r="B45" s="119">
        <f t="shared" si="7"/>
        <v>43722</v>
      </c>
      <c r="C45" s="119"/>
      <c r="D45" s="57"/>
      <c r="E45" s="58"/>
      <c r="F45" s="59"/>
      <c r="G45" s="60"/>
      <c r="H45" s="61" t="str">
        <f t="shared" si="5"/>
        <v/>
      </c>
      <c r="I45" s="62" t="str">
        <f t="shared" si="1"/>
        <v/>
      </c>
      <c r="J45" s="63"/>
      <c r="K45" s="62" t="str">
        <f t="shared" si="6"/>
        <v/>
      </c>
      <c r="L45" s="64"/>
      <c r="M45" s="62" t="str">
        <f t="shared" si="2"/>
        <v/>
      </c>
      <c r="N45" s="64"/>
      <c r="O45" s="62" t="str">
        <f t="shared" si="3"/>
        <v/>
      </c>
      <c r="P45" s="65"/>
      <c r="Q45" s="66" t="str">
        <f t="shared" si="4"/>
        <v/>
      </c>
    </row>
    <row r="46" spans="1:21" s="68" customFormat="1" ht="17.100000000000001" customHeight="1" x14ac:dyDescent="0.3">
      <c r="A46" s="56"/>
      <c r="B46" s="119">
        <f t="shared" si="7"/>
        <v>43723</v>
      </c>
      <c r="C46" s="119"/>
      <c r="D46" s="57"/>
      <c r="E46" s="58"/>
      <c r="F46" s="59"/>
      <c r="G46" s="60"/>
      <c r="H46" s="61" t="str">
        <f t="shared" si="5"/>
        <v/>
      </c>
      <c r="I46" s="62" t="str">
        <f t="shared" si="1"/>
        <v/>
      </c>
      <c r="J46" s="63"/>
      <c r="K46" s="62" t="str">
        <f t="shared" si="6"/>
        <v/>
      </c>
      <c r="L46" s="64"/>
      <c r="M46" s="62" t="str">
        <f t="shared" si="2"/>
        <v/>
      </c>
      <c r="N46" s="64"/>
      <c r="O46" s="62" t="str">
        <f t="shared" si="3"/>
        <v/>
      </c>
      <c r="P46" s="65"/>
      <c r="Q46" s="66" t="str">
        <f t="shared" si="4"/>
        <v/>
      </c>
    </row>
    <row r="47" spans="1:21" s="68" customFormat="1" ht="17.100000000000001" customHeight="1" x14ac:dyDescent="0.3">
      <c r="A47" s="56"/>
      <c r="B47" s="119">
        <f t="shared" si="7"/>
        <v>43724</v>
      </c>
      <c r="C47" s="119"/>
      <c r="D47" s="72"/>
      <c r="E47" s="73"/>
      <c r="F47" s="59"/>
      <c r="G47" s="60"/>
      <c r="H47" s="61" t="str">
        <f t="shared" si="5"/>
        <v/>
      </c>
      <c r="I47" s="62" t="str">
        <f t="shared" si="1"/>
        <v/>
      </c>
      <c r="J47" s="63"/>
      <c r="K47" s="62" t="str">
        <f t="shared" si="6"/>
        <v/>
      </c>
      <c r="L47" s="64"/>
      <c r="M47" s="62" t="str">
        <f t="shared" si="2"/>
        <v/>
      </c>
      <c r="N47" s="64"/>
      <c r="O47" s="62" t="str">
        <f t="shared" si="3"/>
        <v/>
      </c>
      <c r="P47" s="65"/>
      <c r="Q47" s="66" t="str">
        <f t="shared" si="4"/>
        <v/>
      </c>
    </row>
    <row r="48" spans="1:21" s="68" customFormat="1" ht="17.100000000000001" customHeight="1" x14ac:dyDescent="0.3">
      <c r="A48" s="56"/>
      <c r="B48" s="119">
        <f t="shared" si="7"/>
        <v>43725</v>
      </c>
      <c r="C48" s="119"/>
      <c r="D48" s="57"/>
      <c r="E48" s="58"/>
      <c r="F48" s="59"/>
      <c r="G48" s="60"/>
      <c r="H48" s="61" t="str">
        <f t="shared" si="5"/>
        <v/>
      </c>
      <c r="I48" s="62" t="str">
        <f t="shared" si="1"/>
        <v/>
      </c>
      <c r="J48" s="63"/>
      <c r="K48" s="62" t="str">
        <f t="shared" si="6"/>
        <v/>
      </c>
      <c r="L48" s="64"/>
      <c r="M48" s="62" t="str">
        <f t="shared" si="2"/>
        <v/>
      </c>
      <c r="N48" s="64"/>
      <c r="O48" s="62" t="str">
        <f t="shared" si="3"/>
        <v/>
      </c>
      <c r="P48" s="65"/>
      <c r="Q48" s="66" t="str">
        <f t="shared" si="4"/>
        <v/>
      </c>
    </row>
    <row r="49" spans="1:17" s="68" customFormat="1" ht="17.100000000000001" customHeight="1" x14ac:dyDescent="0.3">
      <c r="A49" s="56"/>
      <c r="B49" s="119">
        <f t="shared" si="7"/>
        <v>43726</v>
      </c>
      <c r="C49" s="119"/>
      <c r="D49" s="57"/>
      <c r="E49" s="58"/>
      <c r="F49" s="59"/>
      <c r="G49" s="60"/>
      <c r="H49" s="61" t="str">
        <f t="shared" si="5"/>
        <v/>
      </c>
      <c r="I49" s="62" t="str">
        <f t="shared" si="1"/>
        <v/>
      </c>
      <c r="J49" s="63"/>
      <c r="K49" s="62" t="str">
        <f t="shared" si="6"/>
        <v/>
      </c>
      <c r="L49" s="64"/>
      <c r="M49" s="62" t="str">
        <f t="shared" si="2"/>
        <v/>
      </c>
      <c r="N49" s="64"/>
      <c r="O49" s="62" t="str">
        <f t="shared" si="3"/>
        <v/>
      </c>
      <c r="P49" s="65"/>
      <c r="Q49" s="66" t="str">
        <f t="shared" si="4"/>
        <v/>
      </c>
    </row>
    <row r="50" spans="1:17" s="68" customFormat="1" ht="17.100000000000001" customHeight="1" x14ac:dyDescent="0.3">
      <c r="A50" s="56"/>
      <c r="B50" s="119">
        <f t="shared" si="7"/>
        <v>43727</v>
      </c>
      <c r="C50" s="119"/>
      <c r="D50" s="57"/>
      <c r="E50" s="58"/>
      <c r="F50" s="59"/>
      <c r="G50" s="60"/>
      <c r="H50" s="61" t="str">
        <f t="shared" si="5"/>
        <v/>
      </c>
      <c r="I50" s="62" t="str">
        <f t="shared" si="1"/>
        <v/>
      </c>
      <c r="J50" s="63"/>
      <c r="K50" s="62" t="str">
        <f t="shared" si="6"/>
        <v/>
      </c>
      <c r="L50" s="64"/>
      <c r="M50" s="62" t="str">
        <f t="shared" si="2"/>
        <v/>
      </c>
      <c r="N50" s="64"/>
      <c r="O50" s="62" t="str">
        <f t="shared" si="3"/>
        <v/>
      </c>
      <c r="P50" s="65"/>
      <c r="Q50" s="66" t="str">
        <f t="shared" si="4"/>
        <v/>
      </c>
    </row>
    <row r="51" spans="1:17" s="68" customFormat="1" ht="17.100000000000001" customHeight="1" x14ac:dyDescent="0.3">
      <c r="A51" s="56"/>
      <c r="B51" s="119">
        <f t="shared" si="7"/>
        <v>43728</v>
      </c>
      <c r="C51" s="119"/>
      <c r="D51" s="57"/>
      <c r="E51" s="58"/>
      <c r="F51" s="59"/>
      <c r="G51" s="60"/>
      <c r="H51" s="61" t="str">
        <f t="shared" si="5"/>
        <v/>
      </c>
      <c r="I51" s="62" t="str">
        <f t="shared" si="1"/>
        <v/>
      </c>
      <c r="J51" s="63"/>
      <c r="K51" s="62" t="str">
        <f t="shared" si="6"/>
        <v/>
      </c>
      <c r="L51" s="64"/>
      <c r="M51" s="62" t="str">
        <f t="shared" si="2"/>
        <v/>
      </c>
      <c r="N51" s="64"/>
      <c r="O51" s="62" t="str">
        <f t="shared" si="3"/>
        <v/>
      </c>
      <c r="P51" s="65"/>
      <c r="Q51" s="66" t="str">
        <f t="shared" si="4"/>
        <v/>
      </c>
    </row>
    <row r="52" spans="1:17" s="68" customFormat="1" ht="17.100000000000001" customHeight="1" x14ac:dyDescent="0.3">
      <c r="A52" s="56"/>
      <c r="B52" s="119">
        <f t="shared" si="7"/>
        <v>43729</v>
      </c>
      <c r="C52" s="119"/>
      <c r="D52" s="57"/>
      <c r="E52" s="58"/>
      <c r="F52" s="59"/>
      <c r="G52" s="60"/>
      <c r="H52" s="61" t="str">
        <f t="shared" si="5"/>
        <v/>
      </c>
      <c r="I52" s="62" t="str">
        <f t="shared" si="1"/>
        <v/>
      </c>
      <c r="J52" s="63"/>
      <c r="K52" s="62" t="str">
        <f t="shared" si="6"/>
        <v/>
      </c>
      <c r="L52" s="64"/>
      <c r="M52" s="62" t="str">
        <f t="shared" si="2"/>
        <v/>
      </c>
      <c r="N52" s="64"/>
      <c r="O52" s="62" t="str">
        <f t="shared" si="3"/>
        <v/>
      </c>
      <c r="P52" s="65"/>
      <c r="Q52" s="66" t="str">
        <f t="shared" si="4"/>
        <v/>
      </c>
    </row>
    <row r="53" spans="1:17" s="68" customFormat="1" ht="17.100000000000001" customHeight="1" x14ac:dyDescent="0.3">
      <c r="A53" s="56"/>
      <c r="B53" s="119">
        <f t="shared" si="7"/>
        <v>43730</v>
      </c>
      <c r="C53" s="119"/>
      <c r="D53" s="57"/>
      <c r="E53" s="58"/>
      <c r="F53" s="59"/>
      <c r="G53" s="60"/>
      <c r="H53" s="61" t="str">
        <f t="shared" si="5"/>
        <v/>
      </c>
      <c r="I53" s="62" t="str">
        <f t="shared" si="1"/>
        <v/>
      </c>
      <c r="J53" s="63"/>
      <c r="K53" s="62" t="str">
        <f t="shared" si="6"/>
        <v/>
      </c>
      <c r="L53" s="64"/>
      <c r="M53" s="62" t="str">
        <f t="shared" si="2"/>
        <v/>
      </c>
      <c r="N53" s="64"/>
      <c r="O53" s="62" t="str">
        <f t="shared" si="3"/>
        <v/>
      </c>
      <c r="P53" s="65"/>
      <c r="Q53" s="66" t="str">
        <f t="shared" si="4"/>
        <v/>
      </c>
    </row>
    <row r="54" spans="1:17" s="68" customFormat="1" ht="17.100000000000001" customHeight="1" x14ac:dyDescent="0.3">
      <c r="A54" s="56"/>
      <c r="B54" s="119">
        <f t="shared" si="7"/>
        <v>43731</v>
      </c>
      <c r="C54" s="119"/>
      <c r="D54" s="57"/>
      <c r="E54" s="58"/>
      <c r="F54" s="59"/>
      <c r="G54" s="60"/>
      <c r="H54" s="61" t="str">
        <f t="shared" si="5"/>
        <v/>
      </c>
      <c r="I54" s="62" t="str">
        <f t="shared" si="1"/>
        <v/>
      </c>
      <c r="J54" s="63"/>
      <c r="K54" s="62" t="str">
        <f t="shared" si="6"/>
        <v/>
      </c>
      <c r="L54" s="64"/>
      <c r="M54" s="62" t="str">
        <f t="shared" si="2"/>
        <v/>
      </c>
      <c r="N54" s="64"/>
      <c r="O54" s="62" t="str">
        <f t="shared" si="3"/>
        <v/>
      </c>
      <c r="P54" s="65"/>
      <c r="Q54" s="66" t="str">
        <f t="shared" si="4"/>
        <v/>
      </c>
    </row>
    <row r="55" spans="1:17" s="68" customFormat="1" ht="17.100000000000001" customHeight="1" x14ac:dyDescent="0.3">
      <c r="A55" s="56"/>
      <c r="B55" s="119">
        <f t="shared" si="7"/>
        <v>43732</v>
      </c>
      <c r="C55" s="119"/>
      <c r="D55" s="57"/>
      <c r="E55" s="58"/>
      <c r="F55" s="59"/>
      <c r="G55" s="60"/>
      <c r="H55" s="61" t="str">
        <f t="shared" si="5"/>
        <v/>
      </c>
      <c r="I55" s="62" t="str">
        <f t="shared" si="1"/>
        <v/>
      </c>
      <c r="J55" s="63"/>
      <c r="K55" s="62" t="str">
        <f t="shared" si="6"/>
        <v/>
      </c>
      <c r="L55" s="64"/>
      <c r="M55" s="62" t="str">
        <f t="shared" si="2"/>
        <v/>
      </c>
      <c r="N55" s="64"/>
      <c r="O55" s="62" t="str">
        <f t="shared" si="3"/>
        <v/>
      </c>
      <c r="P55" s="65"/>
      <c r="Q55" s="66" t="str">
        <f t="shared" si="4"/>
        <v/>
      </c>
    </row>
    <row r="56" spans="1:17" s="68" customFormat="1" ht="17.100000000000001" customHeight="1" x14ac:dyDescent="0.3">
      <c r="A56" s="56"/>
      <c r="B56" s="119">
        <f t="shared" si="7"/>
        <v>43733</v>
      </c>
      <c r="C56" s="119"/>
      <c r="D56" s="57"/>
      <c r="E56" s="58"/>
      <c r="F56" s="59"/>
      <c r="G56" s="60"/>
      <c r="H56" s="61" t="str">
        <f t="shared" si="5"/>
        <v/>
      </c>
      <c r="I56" s="62" t="str">
        <f t="shared" si="1"/>
        <v/>
      </c>
      <c r="J56" s="63"/>
      <c r="K56" s="62" t="str">
        <f t="shared" si="6"/>
        <v/>
      </c>
      <c r="L56" s="64"/>
      <c r="M56" s="62" t="str">
        <f t="shared" si="2"/>
        <v/>
      </c>
      <c r="N56" s="64"/>
      <c r="O56" s="62" t="str">
        <f t="shared" si="3"/>
        <v/>
      </c>
      <c r="P56" s="65"/>
      <c r="Q56" s="66" t="str">
        <f t="shared" si="4"/>
        <v/>
      </c>
    </row>
    <row r="57" spans="1:17" s="68" customFormat="1" ht="17.100000000000001" customHeight="1" x14ac:dyDescent="0.3">
      <c r="A57" s="56"/>
      <c r="B57" s="119">
        <f t="shared" si="7"/>
        <v>43734</v>
      </c>
      <c r="C57" s="119"/>
      <c r="D57" s="57"/>
      <c r="E57" s="58"/>
      <c r="F57" s="59"/>
      <c r="G57" s="60"/>
      <c r="H57" s="61" t="str">
        <f t="shared" si="5"/>
        <v/>
      </c>
      <c r="I57" s="62" t="str">
        <f t="shared" si="1"/>
        <v/>
      </c>
      <c r="J57" s="63"/>
      <c r="K57" s="62" t="str">
        <f t="shared" si="6"/>
        <v/>
      </c>
      <c r="L57" s="64"/>
      <c r="M57" s="62" t="str">
        <f t="shared" si="2"/>
        <v/>
      </c>
      <c r="N57" s="64"/>
      <c r="O57" s="62" t="str">
        <f t="shared" si="3"/>
        <v/>
      </c>
      <c r="P57" s="65"/>
      <c r="Q57" s="66" t="str">
        <f t="shared" si="4"/>
        <v/>
      </c>
    </row>
    <row r="58" spans="1:17" s="68" customFormat="1" ht="17.100000000000001" customHeight="1" x14ac:dyDescent="0.3">
      <c r="A58" s="56"/>
      <c r="B58" s="119">
        <f t="shared" si="7"/>
        <v>43735</v>
      </c>
      <c r="C58" s="119"/>
      <c r="D58" s="57"/>
      <c r="E58" s="58"/>
      <c r="F58" s="59"/>
      <c r="G58" s="60"/>
      <c r="H58" s="61" t="str">
        <f t="shared" si="5"/>
        <v/>
      </c>
      <c r="I58" s="62" t="str">
        <f t="shared" si="1"/>
        <v/>
      </c>
      <c r="J58" s="63"/>
      <c r="K58" s="62" t="str">
        <f t="shared" si="6"/>
        <v/>
      </c>
      <c r="L58" s="64"/>
      <c r="M58" s="62" t="str">
        <f t="shared" si="2"/>
        <v/>
      </c>
      <c r="N58" s="64"/>
      <c r="O58" s="62" t="str">
        <f t="shared" si="3"/>
        <v/>
      </c>
      <c r="P58" s="65"/>
      <c r="Q58" s="66" t="str">
        <f t="shared" si="4"/>
        <v/>
      </c>
    </row>
    <row r="59" spans="1:17" s="68" customFormat="1" ht="17.100000000000001" customHeight="1" x14ac:dyDescent="0.3">
      <c r="A59" s="56"/>
      <c r="B59" s="119">
        <f t="shared" si="7"/>
        <v>43736</v>
      </c>
      <c r="C59" s="119"/>
      <c r="D59" s="57"/>
      <c r="E59" s="58"/>
      <c r="F59" s="59"/>
      <c r="G59" s="60"/>
      <c r="H59" s="61" t="str">
        <f t="shared" si="5"/>
        <v/>
      </c>
      <c r="I59" s="62" t="str">
        <f t="shared" si="1"/>
        <v/>
      </c>
      <c r="J59" s="63"/>
      <c r="K59" s="62" t="str">
        <f t="shared" si="6"/>
        <v/>
      </c>
      <c r="L59" s="64"/>
      <c r="M59" s="62" t="str">
        <f t="shared" si="2"/>
        <v/>
      </c>
      <c r="N59" s="64"/>
      <c r="O59" s="62" t="str">
        <f t="shared" si="3"/>
        <v/>
      </c>
      <c r="P59" s="65"/>
      <c r="Q59" s="66" t="str">
        <f t="shared" si="4"/>
        <v/>
      </c>
    </row>
    <row r="60" spans="1:17" s="68" customFormat="1" ht="17.100000000000001" customHeight="1" x14ac:dyDescent="0.3">
      <c r="A60" s="56"/>
      <c r="B60" s="119">
        <f>IF(MONTH(B$32+28)=MONTH($G$23),B59+1,"")</f>
        <v>43737</v>
      </c>
      <c r="C60" s="119"/>
      <c r="D60" s="57"/>
      <c r="E60" s="58"/>
      <c r="F60" s="59"/>
      <c r="G60" s="60"/>
      <c r="H60" s="61" t="str">
        <f t="shared" si="5"/>
        <v/>
      </c>
      <c r="I60" s="62" t="str">
        <f t="shared" si="1"/>
        <v/>
      </c>
      <c r="J60" s="63"/>
      <c r="K60" s="62" t="str">
        <f t="shared" si="6"/>
        <v/>
      </c>
      <c r="L60" s="64"/>
      <c r="M60" s="62" t="str">
        <f t="shared" si="2"/>
        <v/>
      </c>
      <c r="N60" s="64"/>
      <c r="O60" s="62" t="str">
        <f t="shared" si="3"/>
        <v/>
      </c>
      <c r="P60" s="65"/>
      <c r="Q60" s="66" t="str">
        <f t="shared" si="4"/>
        <v/>
      </c>
    </row>
    <row r="61" spans="1:17" s="68" customFormat="1" ht="17.100000000000001" customHeight="1" x14ac:dyDescent="0.3">
      <c r="A61" s="56"/>
      <c r="B61" s="119">
        <f>IF(MONTH(B$32+29)=MONTH($G$23),B60+1,"")</f>
        <v>43738</v>
      </c>
      <c r="C61" s="119"/>
      <c r="D61" s="57"/>
      <c r="E61" s="58"/>
      <c r="F61" s="59"/>
      <c r="G61" s="60"/>
      <c r="H61" s="61" t="str">
        <f t="shared" si="5"/>
        <v/>
      </c>
      <c r="I61" s="62" t="str">
        <f t="shared" si="1"/>
        <v/>
      </c>
      <c r="J61" s="63"/>
      <c r="K61" s="62" t="str">
        <f t="shared" si="6"/>
        <v/>
      </c>
      <c r="L61" s="64"/>
      <c r="M61" s="62" t="str">
        <f t="shared" si="2"/>
        <v/>
      </c>
      <c r="N61" s="64"/>
      <c r="O61" s="62" t="str">
        <f t="shared" si="3"/>
        <v/>
      </c>
      <c r="P61" s="65"/>
      <c r="Q61" s="66" t="str">
        <f t="shared" si="4"/>
        <v/>
      </c>
    </row>
    <row r="62" spans="1:17" s="68" customFormat="1" ht="17.100000000000001" customHeight="1" x14ac:dyDescent="0.3">
      <c r="A62" s="56"/>
      <c r="B62" s="119" t="str">
        <f>IF(MONTH(B$32+30)=MONTH($G$23),B61+1,"")</f>
        <v/>
      </c>
      <c r="C62" s="119"/>
      <c r="D62" s="72"/>
      <c r="E62" s="73"/>
      <c r="F62" s="59"/>
      <c r="G62" s="60"/>
      <c r="H62" s="61" t="str">
        <f t="shared" si="5"/>
        <v/>
      </c>
      <c r="I62" s="62" t="b">
        <f>IF(B62&lt;&gt;"",IF(AND(WEEKDAY(B62,2)&gt;=1,WEEKDAY(B62,2)&lt;=5),IF(AND(E62&lt;&gt;"",G62&lt;&gt;""),IF(H62&lt;=$O$23," ",H62-$O$23),""),""))</f>
        <v>0</v>
      </c>
      <c r="J62" s="63"/>
      <c r="K62" s="62" t="str">
        <f t="shared" si="6"/>
        <v/>
      </c>
      <c r="L62" s="64"/>
      <c r="M62" s="62" t="str">
        <f t="shared" si="2"/>
        <v/>
      </c>
      <c r="N62" s="64"/>
      <c r="O62" s="62" t="str">
        <f t="shared" si="3"/>
        <v/>
      </c>
      <c r="P62" s="65"/>
      <c r="Q62" s="66" t="str">
        <f t="shared" si="4"/>
        <v/>
      </c>
    </row>
    <row r="63" spans="1:17" s="68" customFormat="1" ht="9" customHeight="1" thickBot="1" x14ac:dyDescent="0.35">
      <c r="A63" s="56"/>
      <c r="B63" s="74"/>
      <c r="C63" s="74"/>
      <c r="D63" s="56"/>
      <c r="E63" s="75"/>
      <c r="F63" s="76"/>
      <c r="G63" s="76"/>
      <c r="H63" s="31"/>
      <c r="I63" s="77"/>
      <c r="J63" s="32"/>
      <c r="K63" s="77"/>
      <c r="L63" s="77"/>
      <c r="M63" s="77"/>
      <c r="N63" s="77"/>
      <c r="O63" s="77"/>
      <c r="P63" s="65"/>
      <c r="Q63" s="66"/>
    </row>
    <row r="64" spans="1:17" s="86" customFormat="1" ht="17.100000000000001" customHeight="1" thickBot="1" x14ac:dyDescent="0.35">
      <c r="A64" s="56"/>
      <c r="B64" s="78"/>
      <c r="C64" s="56"/>
      <c r="D64" s="56"/>
      <c r="E64" s="56"/>
      <c r="F64" s="79"/>
      <c r="G64" s="79" t="s">
        <v>29</v>
      </c>
      <c r="H64" s="80"/>
      <c r="I64" s="81">
        <f>SUM(I32:I62)</f>
        <v>0.16250000000000003</v>
      </c>
      <c r="J64" s="82"/>
      <c r="K64" s="81">
        <f>SUM(K32:K62)</f>
        <v>0</v>
      </c>
      <c r="L64" s="83"/>
      <c r="M64" s="81">
        <f>SUM(M32:M62)</f>
        <v>0</v>
      </c>
      <c r="N64" s="83"/>
      <c r="O64" s="81">
        <f>SUM(O32:O62)</f>
        <v>8.3333333333333343E-2</v>
      </c>
      <c r="P64" s="84"/>
      <c r="Q64" s="85"/>
    </row>
    <row r="65" spans="1:15" ht="16.5" customHeight="1" x14ac:dyDescent="0.3">
      <c r="A65" s="19"/>
      <c r="B65" s="35"/>
      <c r="C65" s="35"/>
      <c r="D65" s="29"/>
      <c r="E65" s="30"/>
      <c r="F65" s="27"/>
      <c r="G65" s="27"/>
      <c r="H65" s="31"/>
      <c r="I65" s="32"/>
      <c r="J65" s="32"/>
      <c r="K65" s="32"/>
      <c r="L65" s="32"/>
      <c r="M65" s="32"/>
      <c r="N65" s="32"/>
    </row>
    <row r="66" spans="1:15" ht="17.25" customHeight="1" x14ac:dyDescent="0.3">
      <c r="A66" s="19"/>
      <c r="B66" s="128" t="s">
        <v>19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1:15" ht="9.75" customHeight="1" x14ac:dyDescent="0.3">
      <c r="A67" s="19"/>
      <c r="B67" s="68"/>
      <c r="C67" s="68"/>
      <c r="D67" s="68"/>
      <c r="E67" s="68"/>
      <c r="F67" s="68"/>
      <c r="G67" s="68"/>
      <c r="H67" s="87"/>
      <c r="I67" s="68"/>
      <c r="J67" s="68"/>
      <c r="K67" s="68"/>
      <c r="L67" s="68"/>
      <c r="M67" s="68"/>
      <c r="N67" s="88"/>
    </row>
    <row r="68" spans="1:15" ht="17.25" customHeight="1" x14ac:dyDescent="0.3">
      <c r="A68" s="2"/>
      <c r="B68" s="134" t="s">
        <v>20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6" customHeight="1" x14ac:dyDescent="0.3">
      <c r="A69" s="2"/>
      <c r="B69" s="89"/>
      <c r="C69" s="89"/>
      <c r="D69" s="89"/>
      <c r="E69" s="89"/>
      <c r="F69" s="89"/>
      <c r="G69" s="89"/>
      <c r="H69" s="90"/>
      <c r="I69" s="53"/>
      <c r="J69" s="53"/>
      <c r="K69" s="53"/>
      <c r="L69" s="53"/>
      <c r="M69" s="53"/>
      <c r="N69" s="53"/>
    </row>
    <row r="70" spans="1:15" ht="17.100000000000001" customHeight="1" x14ac:dyDescent="0.3">
      <c r="A70" s="2"/>
      <c r="B70" s="91" t="s">
        <v>21</v>
      </c>
      <c r="C70" s="86"/>
      <c r="D70" s="68"/>
      <c r="E70" s="92"/>
      <c r="F70" s="68"/>
      <c r="G70" s="68"/>
      <c r="H70" s="93"/>
      <c r="I70" s="68"/>
      <c r="J70" s="68"/>
      <c r="K70" s="68"/>
      <c r="L70" s="68"/>
      <c r="M70" s="68"/>
      <c r="N70" s="94"/>
    </row>
    <row r="71" spans="1:15" ht="5.0999999999999996" customHeight="1" x14ac:dyDescent="0.3">
      <c r="A71" s="2"/>
      <c r="B71" s="95"/>
      <c r="C71" s="86"/>
      <c r="D71" s="68"/>
      <c r="E71" s="92"/>
      <c r="F71" s="68"/>
      <c r="G71" s="68"/>
      <c r="H71" s="96"/>
      <c r="I71" s="68"/>
      <c r="J71" s="68"/>
      <c r="K71" s="68"/>
      <c r="L71" s="68"/>
      <c r="M71" s="68"/>
      <c r="N71" s="88"/>
    </row>
    <row r="72" spans="1:15" ht="17.100000000000001" customHeight="1" x14ac:dyDescent="0.3">
      <c r="A72" s="19"/>
      <c r="B72" s="112" t="s">
        <v>22</v>
      </c>
      <c r="C72" s="112"/>
      <c r="D72" s="112"/>
      <c r="E72" s="112"/>
      <c r="F72" s="27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5" ht="33.75" customHeight="1" x14ac:dyDescent="0.3">
      <c r="A73" s="19"/>
      <c r="B73" s="112" t="s">
        <v>23</v>
      </c>
      <c r="C73" s="112"/>
      <c r="D73" s="112"/>
      <c r="E73" s="112"/>
      <c r="F73" s="27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1:15" ht="9.9" customHeight="1" x14ac:dyDescent="0.3">
      <c r="A74" s="19"/>
      <c r="B74" s="68"/>
      <c r="C74" s="68"/>
      <c r="D74" s="68"/>
      <c r="E74" s="68"/>
      <c r="F74" s="68"/>
      <c r="G74" s="68"/>
      <c r="H74" s="87"/>
      <c r="I74" s="68"/>
      <c r="J74" s="68"/>
      <c r="K74" s="68"/>
      <c r="L74" s="68"/>
      <c r="M74" s="68"/>
      <c r="N74" s="88"/>
    </row>
    <row r="75" spans="1:15" ht="17.25" customHeight="1" x14ac:dyDescent="0.3">
      <c r="A75" s="2"/>
      <c r="B75" s="135" t="s">
        <v>24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5.0999999999999996" customHeight="1" x14ac:dyDescent="0.3">
      <c r="A76" s="2"/>
      <c r="B76" s="89"/>
      <c r="C76" s="89"/>
      <c r="D76" s="89"/>
      <c r="E76" s="89"/>
      <c r="F76" s="89"/>
      <c r="G76" s="89"/>
      <c r="H76" s="90"/>
      <c r="I76" s="53"/>
      <c r="J76" s="53"/>
      <c r="K76" s="53"/>
      <c r="L76" s="53"/>
      <c r="M76" s="53"/>
      <c r="N76" s="53"/>
    </row>
    <row r="77" spans="1:15" ht="17.100000000000001" customHeight="1" x14ac:dyDescent="0.3">
      <c r="A77" s="2"/>
      <c r="B77" s="91" t="s">
        <v>25</v>
      </c>
      <c r="C77" s="86"/>
      <c r="D77" s="68"/>
      <c r="E77" s="92"/>
      <c r="F77" s="68"/>
      <c r="G77" s="68"/>
      <c r="H77" s="93"/>
      <c r="I77" s="68"/>
      <c r="J77" s="68"/>
      <c r="K77" s="68"/>
      <c r="L77" s="68"/>
      <c r="M77" s="68"/>
      <c r="N77" s="94"/>
    </row>
    <row r="78" spans="1:15" ht="5.0999999999999996" customHeight="1" x14ac:dyDescent="0.3">
      <c r="A78" s="2"/>
      <c r="B78" s="95"/>
      <c r="C78" s="86"/>
      <c r="D78" s="68"/>
      <c r="E78" s="92"/>
      <c r="F78" s="68"/>
      <c r="G78" s="68"/>
      <c r="H78" s="96"/>
      <c r="I78" s="68"/>
      <c r="J78" s="68"/>
      <c r="K78" s="68"/>
      <c r="L78" s="68"/>
      <c r="M78" s="68"/>
      <c r="N78" s="88"/>
    </row>
    <row r="79" spans="1:15" ht="17.100000000000001" customHeight="1" x14ac:dyDescent="0.3">
      <c r="A79" s="19"/>
      <c r="B79" s="112" t="s">
        <v>22</v>
      </c>
      <c r="C79" s="112"/>
      <c r="D79" s="112"/>
      <c r="E79" s="112"/>
      <c r="F79" s="27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1:15" ht="32.25" customHeight="1" x14ac:dyDescent="0.3">
      <c r="A80" s="19"/>
      <c r="B80" s="112" t="s">
        <v>23</v>
      </c>
      <c r="C80" s="112"/>
      <c r="D80" s="112"/>
      <c r="E80" s="112"/>
      <c r="F80" s="27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1:17" ht="17.100000000000001" customHeight="1" x14ac:dyDescent="0.3">
      <c r="A81" s="112" t="s">
        <v>26</v>
      </c>
      <c r="B81" s="112"/>
      <c r="C81" s="112"/>
      <c r="D81" s="112"/>
      <c r="E81" s="112"/>
      <c r="F81" s="27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17" s="68" customFormat="1" ht="15" customHeight="1" x14ac:dyDescent="0.3">
      <c r="A82" s="97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P82" s="65"/>
      <c r="Q82" s="87"/>
    </row>
    <row r="83" spans="1:17" s="68" customFormat="1" ht="5.0999999999999996" customHeight="1" x14ac:dyDescent="0.3">
      <c r="A83" s="97"/>
      <c r="B83" s="95"/>
      <c r="C83" s="86"/>
      <c r="E83" s="92"/>
      <c r="H83" s="96"/>
      <c r="N83" s="88"/>
      <c r="P83" s="65"/>
      <c r="Q83" s="87"/>
    </row>
    <row r="84" spans="1:17" s="68" customFormat="1" ht="20.100000000000001" customHeight="1" x14ac:dyDescent="0.3">
      <c r="A84" s="97"/>
      <c r="B84" s="137"/>
      <c r="C84" s="137"/>
      <c r="D84" s="98"/>
      <c r="E84" s="132"/>
      <c r="F84" s="132"/>
      <c r="G84" s="43"/>
      <c r="H84" s="132"/>
      <c r="I84" s="132"/>
      <c r="J84" s="132"/>
      <c r="K84" s="132"/>
      <c r="L84" s="132"/>
      <c r="M84" s="132"/>
      <c r="N84" s="132"/>
      <c r="P84" s="65"/>
      <c r="Q84" s="87"/>
    </row>
    <row r="85" spans="1:17" s="68" customFormat="1" ht="17.100000000000001" customHeight="1" x14ac:dyDescent="0.3">
      <c r="A85" s="97"/>
      <c r="B85" s="112"/>
      <c r="C85" s="112"/>
      <c r="D85" s="27"/>
      <c r="E85" s="30"/>
      <c r="F85" s="27"/>
      <c r="G85" s="27"/>
      <c r="H85" s="131"/>
      <c r="I85" s="131"/>
      <c r="J85" s="131"/>
      <c r="K85" s="131"/>
      <c r="L85" s="131"/>
      <c r="M85" s="131"/>
      <c r="N85" s="131"/>
      <c r="P85" s="65"/>
      <c r="Q85" s="87"/>
    </row>
    <row r="86" spans="1:17" s="68" customFormat="1" ht="9.75" customHeight="1" x14ac:dyDescent="0.3">
      <c r="A86" s="97"/>
      <c r="H86" s="87"/>
      <c r="P86" s="65"/>
      <c r="Q86" s="87"/>
    </row>
    <row r="87" spans="1:17" s="68" customFormat="1" ht="17.100000000000001" customHeight="1" x14ac:dyDescent="0.3">
      <c r="A87" s="97"/>
      <c r="B87" s="99"/>
      <c r="C87" s="100"/>
      <c r="D87" s="101"/>
      <c r="E87" s="99"/>
      <c r="F87" s="99"/>
      <c r="H87" s="87"/>
      <c r="P87" s="65"/>
      <c r="Q87" s="87"/>
    </row>
    <row r="88" spans="1:17" s="68" customFormat="1" ht="13.8" x14ac:dyDescent="0.3">
      <c r="A88" s="97"/>
      <c r="B88" s="102"/>
      <c r="C88" s="100"/>
      <c r="D88" s="101"/>
      <c r="E88" s="103"/>
      <c r="F88" s="101"/>
      <c r="H88" s="96"/>
      <c r="N88" s="88"/>
      <c r="P88" s="65"/>
      <c r="Q88" s="87"/>
    </row>
    <row r="89" spans="1:17" s="68" customFormat="1" ht="17.100000000000001" customHeight="1" x14ac:dyDescent="0.3">
      <c r="A89" s="97"/>
      <c r="B89" s="99"/>
      <c r="C89" s="101"/>
      <c r="D89" s="104"/>
      <c r="E89" s="105"/>
      <c r="F89" s="99"/>
      <c r="H89" s="87"/>
      <c r="P89" s="65"/>
      <c r="Q89" s="87"/>
    </row>
    <row r="90" spans="1:17" ht="13.8" x14ac:dyDescent="0.3">
      <c r="A90" s="2"/>
      <c r="B90" s="2"/>
      <c r="C90" s="2"/>
      <c r="D90" s="2"/>
      <c r="E90" s="2"/>
      <c r="F90" s="2"/>
      <c r="G90" s="2"/>
      <c r="H90" s="4"/>
      <c r="I90" s="68"/>
      <c r="J90" s="68"/>
      <c r="K90" s="68"/>
      <c r="L90" s="68"/>
      <c r="M90" s="68"/>
      <c r="N90" s="68"/>
    </row>
  </sheetData>
  <sheetProtection algorithmName="SHA-512" hashValue="edzAtW9vixq/c8odNhdqkuQXVVfMNQ92bBOaGzVtmhxB7TJGyCpstmQj2FisgBWEK1m6+SHY8v/ER6W+lL4Gjw==" saltValue="CkS+qr8ExTZP3RR6pTqJsA==" spinCount="100000" sheet="1" formatCells="0" formatColumns="0" formatRows="0" insertColumns="0" insertRows="0" insertHyperlinks="0" deleteColumns="0" deleteRows="0" sort="0" autoFilter="0" pivotTables="0"/>
  <protectedRanges>
    <protectedRange sqref="H77 H70 H85" name="Bereik1_1_1"/>
  </protectedRanges>
  <mergeCells count="80">
    <mergeCell ref="B84:C84"/>
    <mergeCell ref="E30:F30"/>
    <mergeCell ref="B27:N27"/>
    <mergeCell ref="B55:C55"/>
    <mergeCell ref="B56:C56"/>
    <mergeCell ref="B50:C50"/>
    <mergeCell ref="B43:C43"/>
    <mergeCell ref="E84:F84"/>
    <mergeCell ref="B40:C40"/>
    <mergeCell ref="B46:C46"/>
    <mergeCell ref="B51:C51"/>
    <mergeCell ref="B52:C52"/>
    <mergeCell ref="B66:O66"/>
    <mergeCell ref="B38:C38"/>
    <mergeCell ref="B39:C39"/>
    <mergeCell ref="B44:C44"/>
    <mergeCell ref="B45:C45"/>
    <mergeCell ref="B49:C49"/>
    <mergeCell ref="B42:C42"/>
    <mergeCell ref="B48:C48"/>
    <mergeCell ref="B54:C54"/>
    <mergeCell ref="B53:C53"/>
    <mergeCell ref="B47:C47"/>
    <mergeCell ref="G81:O81"/>
    <mergeCell ref="A81:E81"/>
    <mergeCell ref="B62:C62"/>
    <mergeCell ref="B57:C57"/>
    <mergeCell ref="B59:C59"/>
    <mergeCell ref="B60:C60"/>
    <mergeCell ref="B61:C61"/>
    <mergeCell ref="B75:O75"/>
    <mergeCell ref="B72:E72"/>
    <mergeCell ref="H85:N85"/>
    <mergeCell ref="H84:N84"/>
    <mergeCell ref="B85:C85"/>
    <mergeCell ref="B19:E19"/>
    <mergeCell ref="G18:O18"/>
    <mergeCell ref="G19:O19"/>
    <mergeCell ref="G72:O72"/>
    <mergeCell ref="B73:E73"/>
    <mergeCell ref="G73:O73"/>
    <mergeCell ref="B58:C58"/>
    <mergeCell ref="B82:N82"/>
    <mergeCell ref="B79:E79"/>
    <mergeCell ref="G79:O79"/>
    <mergeCell ref="B80:E80"/>
    <mergeCell ref="G80:O80"/>
    <mergeCell ref="B68:O68"/>
    <mergeCell ref="B30:C30"/>
    <mergeCell ref="B41:C41"/>
    <mergeCell ref="B28:N28"/>
    <mergeCell ref="B31:C31"/>
    <mergeCell ref="M6:N8"/>
    <mergeCell ref="B21:O21"/>
    <mergeCell ref="B26:N26"/>
    <mergeCell ref="B25:O25"/>
    <mergeCell ref="B18:E18"/>
    <mergeCell ref="B23:E23"/>
    <mergeCell ref="B33:C33"/>
    <mergeCell ref="B37:C37"/>
    <mergeCell ref="B32:C32"/>
    <mergeCell ref="B34:C34"/>
    <mergeCell ref="B35:C35"/>
    <mergeCell ref="B36:C36"/>
    <mergeCell ref="B1:K1"/>
    <mergeCell ref="B16:E16"/>
    <mergeCell ref="B17:E17"/>
    <mergeCell ref="G16:O16"/>
    <mergeCell ref="G17:O17"/>
    <mergeCell ref="N14:O14"/>
    <mergeCell ref="B12:K12"/>
    <mergeCell ref="B13:O13"/>
    <mergeCell ref="B10:K10"/>
    <mergeCell ref="G14:I14"/>
    <mergeCell ref="G23:K23"/>
    <mergeCell ref="M3:O3"/>
    <mergeCell ref="M4:O4"/>
    <mergeCell ref="J2:K4"/>
    <mergeCell ref="J6:K8"/>
    <mergeCell ref="B11:O11"/>
  </mergeCells>
  <phoneticPr fontId="0" type="noConversion"/>
  <conditionalFormatting sqref="A14:G14 J14:IV14 A32:A62 A63:XFD65536 A5:XFD13 P2:IV4 A1:L2 A3:M4 A15:XFD31 N1:IV1 D32:IV62">
    <cfRule type="containsText" dxfId="3" priority="16" stopIfTrue="1" operator="containsText" text="###">
      <formula>NOT(ISERROR(SEARCH("###",A1)))</formula>
    </cfRule>
  </conditionalFormatting>
  <conditionalFormatting sqref="B33:B62">
    <cfRule type="containsText" dxfId="2" priority="14" stopIfTrue="1" operator="containsText" text="###">
      <formula>NOT(ISERROR(SEARCH("###",B33)))</formula>
    </cfRule>
  </conditionalFormatting>
  <conditionalFormatting sqref="B32">
    <cfRule type="containsText" dxfId="1" priority="7" stopIfTrue="1" operator="containsText" text="###">
      <formula>NOT(ISERROR(SEARCH("###",B32)))</formula>
    </cfRule>
  </conditionalFormatting>
  <conditionalFormatting sqref="I32:I62">
    <cfRule type="cellIs" dxfId="0" priority="3" stopIfTrue="1" operator="equal">
      <formula>FALSE</formula>
    </cfRule>
  </conditionalFormatting>
  <pageMargins left="0.59055118110236227" right="0.59055118110236227" top="0.39370078740157483" bottom="0.59055118110236227" header="0.51181102362204722" footer="0.51181102362204722"/>
  <pageSetup paperSize="9" scale="66" fitToHeight="0" orientation="portrait" r:id="rId1"/>
  <headerFooter alignWithMargins="0"/>
  <rowBreaks count="1" manualBreakCount="1">
    <brk id="6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A932A1779B459D048EC1D2547E57" ma:contentTypeVersion="7" ma:contentTypeDescription="Een nieuw document maken." ma:contentTypeScope="" ma:versionID="36a70078533fc069cc20464c10280c85">
  <xsd:schema xmlns:xsd="http://www.w3.org/2001/XMLSchema" xmlns:xs="http://www.w3.org/2001/XMLSchema" xmlns:p="http://schemas.microsoft.com/office/2006/metadata/properties" xmlns:ns3="df5a225e-1e38-40c8-a8e0-98d094360d5b" targetNamespace="http://schemas.microsoft.com/office/2006/metadata/properties" ma:root="true" ma:fieldsID="c188eba66f6a073fb60f2512557f13b7" ns3:_="">
    <xsd:import namespace="df5a225e-1e38-40c8-a8e0-98d094360d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a225e-1e38-40c8-a8e0-98d094360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47D1CE-0450-4350-AF3D-105549D67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5a225e-1e38-40c8-a8e0-98d094360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2C6F96-C49C-4DF3-A7BE-5FAFDB8FA8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5a225e-1e38-40c8-a8e0-98d094360d5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8F5FBE-D8FB-4D85-AB25-632BE14807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formulier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luytenpi</dc:creator>
  <cp:lastModifiedBy>Smets, Dave</cp:lastModifiedBy>
  <cp:lastPrinted>2013-02-07T07:31:58Z</cp:lastPrinted>
  <dcterms:created xsi:type="dcterms:W3CDTF">2009-12-11T14:50:29Z</dcterms:created>
  <dcterms:modified xsi:type="dcterms:W3CDTF">2019-11-28T19:47:11Z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0x0101000635A932A1779B459D048EC1D2547E57</vt:lpwstr>
  </property>
</Properties>
</file>