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36" windowWidth="11040" windowHeight="11136"/>
  </bookViews>
  <sheets>
    <sheet name="Dashboard" sheetId="1" r:id="rId1"/>
    <sheet name="Heen" sheetId="2" r:id="rId2"/>
    <sheet name="Terug" sheetId="3" r:id="rId3"/>
    <sheet name="Tabellen" sheetId="5" r:id="rId4"/>
  </sheets>
  <definedNames>
    <definedName name="Aanliggend_fietspad">Tabellen!$C$31:$C$32</definedName>
    <definedName name="Geen_fietsers__Fysiek_afgescheiden">Tabellen!$C$34:$C$35</definedName>
    <definedName name="Geen_fietsvoorzieningen">Tabellen!$C$37:$C$38</definedName>
    <definedName name="Geschieden_fietspad">Tabellen!$C$40:$C$41</definedName>
    <definedName name="Gevaarlijk_punt">Tabellen!$B$4:$B$6</definedName>
    <definedName name="Kruising">Tabellen!$B$8:$B$13</definedName>
    <definedName name="Kruispnt_gnVB_gnVL">Tabellen!$C$8:$C$9</definedName>
    <definedName name="Kruispnt_VB">Tabellen!$C$11:$C$13</definedName>
    <definedName name="Kruispnt_VL">Tabellen!$C$15:$C$17</definedName>
    <definedName name="Lopende_sectie">Tabellen!$B$31:$B$34</definedName>
    <definedName name="Oversteek_in_Zone_30">Tabellen!$B$43:$B$47</definedName>
    <definedName name="Roton_Fiet_In_Vrrng">Tabellen!$C$19:$C$21</definedName>
    <definedName name="Roton_Fiet_Uit_Vrrng">Tabellen!$C$23:$C$25</definedName>
    <definedName name="Roton_Gn_Fiet">Tabellen!$C$27:$C$29</definedName>
    <definedName name="Type">Tabellen!$A$4:$A$8</definedName>
    <definedName name="Zone_30">Tabellen!$B$49:$B$50</definedName>
  </definedNames>
  <calcPr calcId="145621"/>
</workbook>
</file>

<file path=xl/calcChain.xml><?xml version="1.0" encoding="utf-8"?>
<calcChain xmlns="http://schemas.openxmlformats.org/spreadsheetml/2006/main">
  <c r="C43" i="1" l="1"/>
  <c r="C45" i="1" l="1"/>
  <c r="C37" i="1" l="1"/>
  <c r="G17" i="2" l="1"/>
  <c r="J17" i="2" s="1"/>
  <c r="K17" i="2" s="1"/>
  <c r="I17" i="2"/>
  <c r="F28" i="1"/>
  <c r="F26" i="1" l="1"/>
  <c r="F25" i="1"/>
  <c r="F22" i="1"/>
  <c r="F21" i="1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6" i="2"/>
  <c r="J16" i="2" s="1"/>
  <c r="G15" i="2"/>
  <c r="J15" i="2" s="1"/>
  <c r="G14" i="2"/>
  <c r="J14" i="2" s="1"/>
  <c r="C8" i="3"/>
  <c r="K110" i="3"/>
  <c r="J110" i="3"/>
  <c r="I110" i="3"/>
  <c r="G110" i="3"/>
  <c r="K109" i="3"/>
  <c r="J109" i="3"/>
  <c r="I109" i="3"/>
  <c r="G109" i="3"/>
  <c r="K108" i="3"/>
  <c r="J108" i="3"/>
  <c r="I108" i="3"/>
  <c r="G108" i="3"/>
  <c r="K107" i="3"/>
  <c r="J107" i="3"/>
  <c r="I107" i="3"/>
  <c r="G107" i="3"/>
  <c r="K106" i="3"/>
  <c r="J106" i="3"/>
  <c r="I106" i="3"/>
  <c r="G106" i="3"/>
  <c r="K105" i="3"/>
  <c r="J105" i="3"/>
  <c r="I105" i="3"/>
  <c r="G105" i="3"/>
  <c r="K104" i="3"/>
  <c r="J104" i="3"/>
  <c r="I104" i="3"/>
  <c r="G104" i="3"/>
  <c r="K103" i="3"/>
  <c r="J103" i="3"/>
  <c r="I103" i="3"/>
  <c r="G103" i="3"/>
  <c r="K102" i="3"/>
  <c r="J102" i="3"/>
  <c r="I102" i="3"/>
  <c r="G102" i="3"/>
  <c r="K101" i="3"/>
  <c r="J101" i="3"/>
  <c r="I101" i="3"/>
  <c r="G101" i="3"/>
  <c r="K100" i="3"/>
  <c r="J100" i="3"/>
  <c r="I100" i="3"/>
  <c r="G100" i="3"/>
  <c r="K99" i="3"/>
  <c r="J99" i="3"/>
  <c r="I99" i="3"/>
  <c r="G99" i="3"/>
  <c r="K98" i="3"/>
  <c r="J98" i="3"/>
  <c r="I98" i="3"/>
  <c r="G98" i="3"/>
  <c r="K97" i="3"/>
  <c r="J97" i="3"/>
  <c r="I97" i="3"/>
  <c r="G97" i="3"/>
  <c r="K96" i="3"/>
  <c r="J96" i="3"/>
  <c r="I96" i="3"/>
  <c r="G96" i="3"/>
  <c r="K95" i="3"/>
  <c r="J95" i="3"/>
  <c r="I95" i="3"/>
  <c r="G95" i="3"/>
  <c r="K94" i="3"/>
  <c r="J94" i="3"/>
  <c r="I94" i="3"/>
  <c r="G94" i="3"/>
  <c r="K93" i="3"/>
  <c r="J93" i="3"/>
  <c r="I93" i="3"/>
  <c r="G93" i="3"/>
  <c r="K92" i="3"/>
  <c r="J92" i="3"/>
  <c r="I92" i="3"/>
  <c r="G92" i="3"/>
  <c r="K91" i="3"/>
  <c r="J91" i="3"/>
  <c r="I91" i="3"/>
  <c r="G91" i="3"/>
  <c r="K90" i="3"/>
  <c r="J90" i="3"/>
  <c r="I90" i="3"/>
  <c r="G90" i="3"/>
  <c r="K89" i="3"/>
  <c r="J89" i="3"/>
  <c r="I89" i="3"/>
  <c r="G89" i="3"/>
  <c r="K88" i="3"/>
  <c r="J88" i="3"/>
  <c r="I88" i="3"/>
  <c r="G88" i="3"/>
  <c r="K87" i="3"/>
  <c r="J87" i="3"/>
  <c r="I87" i="3"/>
  <c r="G87" i="3"/>
  <c r="K86" i="3"/>
  <c r="J86" i="3"/>
  <c r="I86" i="3"/>
  <c r="G86" i="3"/>
  <c r="K85" i="3"/>
  <c r="J85" i="3"/>
  <c r="I85" i="3"/>
  <c r="G85" i="3"/>
  <c r="K84" i="3"/>
  <c r="J84" i="3"/>
  <c r="I84" i="3"/>
  <c r="G84" i="3"/>
  <c r="K83" i="3"/>
  <c r="J83" i="3"/>
  <c r="I83" i="3"/>
  <c r="G83" i="3"/>
  <c r="K82" i="3"/>
  <c r="J82" i="3"/>
  <c r="I82" i="3"/>
  <c r="G82" i="3"/>
  <c r="K81" i="3"/>
  <c r="J81" i="3"/>
  <c r="I81" i="3"/>
  <c r="G81" i="3"/>
  <c r="K80" i="3"/>
  <c r="J80" i="3"/>
  <c r="I80" i="3"/>
  <c r="G80" i="3"/>
  <c r="K79" i="3"/>
  <c r="J79" i="3"/>
  <c r="I79" i="3"/>
  <c r="G79" i="3"/>
  <c r="K78" i="3"/>
  <c r="J78" i="3"/>
  <c r="I78" i="3"/>
  <c r="G78" i="3"/>
  <c r="K77" i="3"/>
  <c r="J77" i="3"/>
  <c r="I77" i="3"/>
  <c r="G77" i="3"/>
  <c r="K76" i="3"/>
  <c r="J76" i="3"/>
  <c r="I76" i="3"/>
  <c r="G76" i="3"/>
  <c r="K75" i="3"/>
  <c r="J75" i="3"/>
  <c r="I75" i="3"/>
  <c r="G75" i="3"/>
  <c r="K74" i="3"/>
  <c r="J74" i="3"/>
  <c r="I74" i="3"/>
  <c r="G74" i="3"/>
  <c r="K73" i="3"/>
  <c r="J73" i="3"/>
  <c r="I73" i="3"/>
  <c r="G73" i="3"/>
  <c r="K72" i="3"/>
  <c r="J72" i="3"/>
  <c r="I72" i="3"/>
  <c r="G72" i="3"/>
  <c r="K71" i="3"/>
  <c r="J71" i="3"/>
  <c r="I71" i="3"/>
  <c r="G71" i="3"/>
  <c r="K70" i="3"/>
  <c r="J70" i="3"/>
  <c r="I70" i="3"/>
  <c r="G70" i="3"/>
  <c r="K69" i="3"/>
  <c r="J69" i="3"/>
  <c r="I69" i="3"/>
  <c r="G69" i="3"/>
  <c r="K68" i="3"/>
  <c r="J68" i="3"/>
  <c r="I68" i="3"/>
  <c r="G68" i="3"/>
  <c r="K67" i="3"/>
  <c r="J67" i="3"/>
  <c r="I67" i="3"/>
  <c r="G67" i="3"/>
  <c r="K66" i="3"/>
  <c r="J66" i="3"/>
  <c r="I66" i="3"/>
  <c r="G66" i="3"/>
  <c r="K65" i="3"/>
  <c r="J65" i="3"/>
  <c r="I65" i="3"/>
  <c r="G65" i="3"/>
  <c r="K64" i="3"/>
  <c r="J64" i="3"/>
  <c r="I64" i="3"/>
  <c r="G64" i="3"/>
  <c r="K63" i="3"/>
  <c r="J63" i="3"/>
  <c r="I63" i="3"/>
  <c r="G63" i="3"/>
  <c r="K62" i="3"/>
  <c r="J62" i="3"/>
  <c r="I62" i="3"/>
  <c r="G62" i="3"/>
  <c r="K61" i="3"/>
  <c r="J61" i="3"/>
  <c r="I61" i="3"/>
  <c r="G61" i="3"/>
  <c r="K60" i="3"/>
  <c r="J60" i="3"/>
  <c r="I60" i="3"/>
  <c r="G60" i="3"/>
  <c r="K59" i="3"/>
  <c r="J59" i="3"/>
  <c r="I59" i="3"/>
  <c r="G59" i="3"/>
  <c r="K58" i="3"/>
  <c r="J58" i="3"/>
  <c r="I58" i="3"/>
  <c r="G58" i="3"/>
  <c r="K57" i="3"/>
  <c r="J57" i="3"/>
  <c r="I57" i="3"/>
  <c r="G57" i="3"/>
  <c r="K56" i="3"/>
  <c r="J56" i="3"/>
  <c r="I56" i="3"/>
  <c r="G56" i="3"/>
  <c r="K55" i="3"/>
  <c r="J55" i="3"/>
  <c r="I55" i="3"/>
  <c r="G55" i="3"/>
  <c r="K54" i="3"/>
  <c r="J54" i="3"/>
  <c r="I54" i="3"/>
  <c r="G54" i="3"/>
  <c r="K53" i="3"/>
  <c r="J53" i="3"/>
  <c r="I53" i="3"/>
  <c r="G53" i="3"/>
  <c r="K52" i="3"/>
  <c r="J52" i="3"/>
  <c r="I52" i="3"/>
  <c r="G52" i="3"/>
  <c r="K51" i="3"/>
  <c r="J51" i="3"/>
  <c r="I51" i="3"/>
  <c r="G51" i="3"/>
  <c r="K50" i="3"/>
  <c r="J50" i="3"/>
  <c r="I50" i="3"/>
  <c r="G50" i="3"/>
  <c r="K49" i="3"/>
  <c r="J49" i="3"/>
  <c r="I49" i="3"/>
  <c r="G49" i="3"/>
  <c r="J48" i="3"/>
  <c r="K48" i="3" s="1"/>
  <c r="I48" i="3"/>
  <c r="G48" i="3"/>
  <c r="J47" i="3"/>
  <c r="K47" i="3" s="1"/>
  <c r="I47" i="3"/>
  <c r="G47" i="3"/>
  <c r="I46" i="3"/>
  <c r="G46" i="3"/>
  <c r="J46" i="3" s="1"/>
  <c r="K46" i="3" s="1"/>
  <c r="I45" i="3"/>
  <c r="G45" i="3"/>
  <c r="J45" i="3" s="1"/>
  <c r="K45" i="3" s="1"/>
  <c r="I44" i="3"/>
  <c r="G44" i="3"/>
  <c r="J44" i="3" s="1"/>
  <c r="K44" i="3" s="1"/>
  <c r="I43" i="3"/>
  <c r="G43" i="3"/>
  <c r="J43" i="3" s="1"/>
  <c r="K43" i="3" s="1"/>
  <c r="J42" i="3"/>
  <c r="K42" i="3" s="1"/>
  <c r="I42" i="3"/>
  <c r="G42" i="3"/>
  <c r="I41" i="3"/>
  <c r="G41" i="3"/>
  <c r="J41" i="3" s="1"/>
  <c r="K41" i="3" s="1"/>
  <c r="J40" i="3"/>
  <c r="K40" i="3" s="1"/>
  <c r="I40" i="3"/>
  <c r="G40" i="3"/>
  <c r="J39" i="3"/>
  <c r="K39" i="3" s="1"/>
  <c r="I39" i="3"/>
  <c r="G39" i="3"/>
  <c r="I38" i="3"/>
  <c r="G38" i="3"/>
  <c r="J38" i="3" s="1"/>
  <c r="K38" i="3" s="1"/>
  <c r="I37" i="3"/>
  <c r="G37" i="3"/>
  <c r="J37" i="3" s="1"/>
  <c r="K37" i="3" s="1"/>
  <c r="I36" i="3"/>
  <c r="G36" i="3"/>
  <c r="J36" i="3" s="1"/>
  <c r="K36" i="3" s="1"/>
  <c r="I35" i="3"/>
  <c r="G35" i="3"/>
  <c r="J35" i="3" s="1"/>
  <c r="K35" i="3" s="1"/>
  <c r="J34" i="3"/>
  <c r="K34" i="3" s="1"/>
  <c r="I34" i="3"/>
  <c r="G34" i="3"/>
  <c r="I33" i="3"/>
  <c r="G33" i="3"/>
  <c r="J33" i="3" s="1"/>
  <c r="K33" i="3" s="1"/>
  <c r="J32" i="3"/>
  <c r="K32" i="3" s="1"/>
  <c r="I32" i="3"/>
  <c r="G32" i="3"/>
  <c r="J31" i="3"/>
  <c r="K31" i="3" s="1"/>
  <c r="I31" i="3"/>
  <c r="G31" i="3"/>
  <c r="I30" i="3"/>
  <c r="G30" i="3"/>
  <c r="J30" i="3" s="1"/>
  <c r="K30" i="3" s="1"/>
  <c r="I29" i="3"/>
  <c r="G29" i="3"/>
  <c r="J29" i="3" s="1"/>
  <c r="K29" i="3" s="1"/>
  <c r="I28" i="3"/>
  <c r="G28" i="3"/>
  <c r="J28" i="3" s="1"/>
  <c r="K28" i="3" s="1"/>
  <c r="I27" i="3"/>
  <c r="G27" i="3"/>
  <c r="J27" i="3" s="1"/>
  <c r="K27" i="3" s="1"/>
  <c r="J26" i="3"/>
  <c r="K26" i="3" s="1"/>
  <c r="I26" i="3"/>
  <c r="G26" i="3"/>
  <c r="I25" i="3"/>
  <c r="G25" i="3"/>
  <c r="J25" i="3" s="1"/>
  <c r="K25" i="3" s="1"/>
  <c r="I24" i="3"/>
  <c r="G24" i="3"/>
  <c r="J24" i="3" s="1"/>
  <c r="K24" i="3" s="1"/>
  <c r="I23" i="3"/>
  <c r="G23" i="3"/>
  <c r="J23" i="3" s="1"/>
  <c r="K23" i="3" s="1"/>
  <c r="I22" i="3"/>
  <c r="G22" i="3"/>
  <c r="J22" i="3" s="1"/>
  <c r="K22" i="3" s="1"/>
  <c r="I21" i="3"/>
  <c r="G21" i="3"/>
  <c r="J21" i="3" s="1"/>
  <c r="K21" i="3" s="1"/>
  <c r="I20" i="3"/>
  <c r="G20" i="3"/>
  <c r="J20" i="3" s="1"/>
  <c r="K20" i="3" s="1"/>
  <c r="I19" i="3"/>
  <c r="G19" i="3"/>
  <c r="J19" i="3" s="1"/>
  <c r="K19" i="3" s="1"/>
  <c r="I18" i="3"/>
  <c r="G18" i="3"/>
  <c r="J18" i="3" s="1"/>
  <c r="K18" i="3" s="1"/>
  <c r="I17" i="3"/>
  <c r="G17" i="3"/>
  <c r="J17" i="3" s="1"/>
  <c r="K17" i="3" s="1"/>
  <c r="I16" i="3"/>
  <c r="G16" i="3"/>
  <c r="J16" i="3" s="1"/>
  <c r="K16" i="3" s="1"/>
  <c r="I15" i="3"/>
  <c r="G15" i="3"/>
  <c r="J15" i="3" s="1"/>
  <c r="K15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I14" i="3"/>
  <c r="G14" i="3"/>
  <c r="J14" i="3" s="1"/>
  <c r="K14" i="3" s="1"/>
  <c r="H9" i="3"/>
  <c r="H8" i="3"/>
  <c r="H7" i="3"/>
  <c r="H6" i="3"/>
  <c r="H5" i="3"/>
  <c r="C38" i="1"/>
  <c r="C8" i="2"/>
  <c r="C6" i="2"/>
  <c r="C4" i="2"/>
  <c r="F5" i="1"/>
  <c r="F17" i="1"/>
  <c r="F18" i="1"/>
  <c r="F16" i="1"/>
  <c r="F15" i="1"/>
  <c r="F13" i="1"/>
  <c r="F12" i="1"/>
  <c r="F11" i="1"/>
  <c r="F8" i="1"/>
  <c r="F7" i="1"/>
  <c r="F6" i="1"/>
  <c r="F4" i="1"/>
  <c r="F2" i="1"/>
  <c r="F3" i="1"/>
  <c r="H7" i="2"/>
  <c r="H6" i="2"/>
  <c r="H9" i="2"/>
  <c r="H8" i="2"/>
  <c r="H5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C36" i="1" l="1"/>
  <c r="C6" i="3"/>
  <c r="F27" i="1"/>
  <c r="C4" i="3"/>
  <c r="C32" i="1"/>
  <c r="C33" i="1"/>
  <c r="C30" i="1"/>
  <c r="F5" i="3"/>
  <c r="F6" i="3"/>
  <c r="F9" i="3"/>
  <c r="I25" i="1" s="1"/>
  <c r="F8" i="3"/>
  <c r="F7" i="3"/>
  <c r="K110" i="2"/>
  <c r="I110" i="2"/>
  <c r="K109" i="2"/>
  <c r="I109" i="2"/>
  <c r="K108" i="2"/>
  <c r="I108" i="2"/>
  <c r="K107" i="2"/>
  <c r="I107" i="2"/>
  <c r="K106" i="2"/>
  <c r="I106" i="2"/>
  <c r="K105" i="2"/>
  <c r="I105" i="2"/>
  <c r="K104" i="2"/>
  <c r="I104" i="2"/>
  <c r="K103" i="2"/>
  <c r="I103" i="2"/>
  <c r="K102" i="2"/>
  <c r="I102" i="2"/>
  <c r="K101" i="2"/>
  <c r="I101" i="2"/>
  <c r="K100" i="2"/>
  <c r="I100" i="2"/>
  <c r="K99" i="2"/>
  <c r="I99" i="2"/>
  <c r="K98" i="2"/>
  <c r="I98" i="2"/>
  <c r="K97" i="2"/>
  <c r="I97" i="2"/>
  <c r="K96" i="2"/>
  <c r="I96" i="2"/>
  <c r="K95" i="2"/>
  <c r="I95" i="2"/>
  <c r="K94" i="2"/>
  <c r="I94" i="2"/>
  <c r="K93" i="2"/>
  <c r="I93" i="2"/>
  <c r="K92" i="2"/>
  <c r="I92" i="2"/>
  <c r="K91" i="2"/>
  <c r="I91" i="2"/>
  <c r="K90" i="2"/>
  <c r="I90" i="2"/>
  <c r="K89" i="2"/>
  <c r="I89" i="2"/>
  <c r="K88" i="2"/>
  <c r="I88" i="2"/>
  <c r="K87" i="2"/>
  <c r="I87" i="2"/>
  <c r="K86" i="2"/>
  <c r="I86" i="2"/>
  <c r="K85" i="2"/>
  <c r="I85" i="2"/>
  <c r="K84" i="2"/>
  <c r="I84" i="2"/>
  <c r="K83" i="2"/>
  <c r="I83" i="2"/>
  <c r="K82" i="2"/>
  <c r="I82" i="2"/>
  <c r="K81" i="2"/>
  <c r="I81" i="2"/>
  <c r="K80" i="2"/>
  <c r="I80" i="2"/>
  <c r="K79" i="2"/>
  <c r="I79" i="2"/>
  <c r="K78" i="2"/>
  <c r="I78" i="2"/>
  <c r="K77" i="2"/>
  <c r="I77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9" i="2"/>
  <c r="I69" i="2"/>
  <c r="K68" i="2"/>
  <c r="I68" i="2"/>
  <c r="K67" i="2"/>
  <c r="I67" i="2"/>
  <c r="K66" i="2"/>
  <c r="I66" i="2"/>
  <c r="K65" i="2"/>
  <c r="I65" i="2"/>
  <c r="K64" i="2"/>
  <c r="I64" i="2"/>
  <c r="K63" i="2"/>
  <c r="I63" i="2"/>
  <c r="K62" i="2"/>
  <c r="I62" i="2"/>
  <c r="K61" i="2"/>
  <c r="I61" i="2"/>
  <c r="K60" i="2"/>
  <c r="I60" i="2"/>
  <c r="K59" i="2"/>
  <c r="I59" i="2"/>
  <c r="K58" i="2"/>
  <c r="I58" i="2"/>
  <c r="K57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I50" i="2"/>
  <c r="K49" i="2"/>
  <c r="I49" i="2"/>
  <c r="I48" i="2"/>
  <c r="J48" i="2"/>
  <c r="K48" i="2" s="1"/>
  <c r="I47" i="2"/>
  <c r="J47" i="2"/>
  <c r="K47" i="2" s="1"/>
  <c r="I46" i="2"/>
  <c r="J46" i="2"/>
  <c r="K46" i="2" s="1"/>
  <c r="I45" i="2"/>
  <c r="J45" i="2"/>
  <c r="K45" i="2" s="1"/>
  <c r="I44" i="2"/>
  <c r="J44" i="2"/>
  <c r="K44" i="2" s="1"/>
  <c r="I43" i="2"/>
  <c r="J43" i="2"/>
  <c r="K43" i="2" s="1"/>
  <c r="I42" i="2"/>
  <c r="J42" i="2"/>
  <c r="K42" i="2" s="1"/>
  <c r="I41" i="2"/>
  <c r="J41" i="2"/>
  <c r="K41" i="2" s="1"/>
  <c r="I40" i="2"/>
  <c r="J40" i="2"/>
  <c r="K40" i="2" s="1"/>
  <c r="I39" i="2"/>
  <c r="J39" i="2"/>
  <c r="K39" i="2" s="1"/>
  <c r="I38" i="2"/>
  <c r="J38" i="2"/>
  <c r="K38" i="2" s="1"/>
  <c r="I37" i="2"/>
  <c r="J37" i="2"/>
  <c r="K37" i="2" s="1"/>
  <c r="I36" i="2"/>
  <c r="J36" i="2"/>
  <c r="K36" i="2" s="1"/>
  <c r="I35" i="2"/>
  <c r="J35" i="2"/>
  <c r="K35" i="2" s="1"/>
  <c r="I34" i="2"/>
  <c r="J34" i="2"/>
  <c r="K34" i="2" s="1"/>
  <c r="I33" i="2"/>
  <c r="J33" i="2"/>
  <c r="K33" i="2" s="1"/>
  <c r="I32" i="2"/>
  <c r="J32" i="2"/>
  <c r="K32" i="2" s="1"/>
  <c r="I31" i="2"/>
  <c r="J31" i="2"/>
  <c r="K31" i="2" s="1"/>
  <c r="I30" i="2"/>
  <c r="J30" i="2"/>
  <c r="K30" i="2" s="1"/>
  <c r="I29" i="2"/>
  <c r="J29" i="2"/>
  <c r="K29" i="2" s="1"/>
  <c r="I28" i="2"/>
  <c r="J28" i="2"/>
  <c r="K28" i="2" s="1"/>
  <c r="I27" i="2"/>
  <c r="J27" i="2"/>
  <c r="K27" i="2" s="1"/>
  <c r="I26" i="2"/>
  <c r="J26" i="2"/>
  <c r="K26" i="2" s="1"/>
  <c r="I25" i="2"/>
  <c r="J25" i="2"/>
  <c r="K25" i="2" s="1"/>
  <c r="I24" i="2"/>
  <c r="J24" i="2"/>
  <c r="K24" i="2" s="1"/>
  <c r="I23" i="2"/>
  <c r="J23" i="2"/>
  <c r="K23" i="2" s="1"/>
  <c r="I22" i="2"/>
  <c r="J22" i="2"/>
  <c r="K22" i="2" s="1"/>
  <c r="I21" i="2"/>
  <c r="J21" i="2"/>
  <c r="K21" i="2" s="1"/>
  <c r="I20" i="2"/>
  <c r="I19" i="2"/>
  <c r="J19" i="2"/>
  <c r="K19" i="2" s="1"/>
  <c r="I18" i="2"/>
  <c r="J18" i="2"/>
  <c r="K18" i="2" s="1"/>
  <c r="I16" i="2"/>
  <c r="K16" i="2"/>
  <c r="I15" i="2"/>
  <c r="K15" i="2"/>
  <c r="I14" i="2"/>
  <c r="K14" i="2"/>
  <c r="K9" i="3" l="1"/>
  <c r="K8" i="3"/>
  <c r="I24" i="1"/>
  <c r="K5" i="3"/>
  <c r="I21" i="1"/>
  <c r="K7" i="3"/>
  <c r="I23" i="1"/>
  <c r="K6" i="3"/>
  <c r="I22" i="1"/>
  <c r="F9" i="2"/>
  <c r="K9" i="2" s="1"/>
  <c r="F10" i="3"/>
  <c r="F5" i="2"/>
  <c r="K5" i="2" s="1"/>
  <c r="F7" i="2"/>
  <c r="K7" i="2" s="1"/>
  <c r="F8" i="2"/>
  <c r="K8" i="2" s="1"/>
  <c r="J20" i="2"/>
  <c r="K20" i="2" s="1"/>
  <c r="F6" i="2" s="1"/>
  <c r="K6" i="2" s="1"/>
  <c r="I26" i="1" l="1"/>
  <c r="J26" i="1" s="1"/>
  <c r="I15" i="1"/>
  <c r="I14" i="1"/>
  <c r="I11" i="1"/>
  <c r="I12" i="1"/>
  <c r="I13" i="1"/>
  <c r="F10" i="2"/>
  <c r="I16" i="1" l="1"/>
  <c r="J16" i="1" l="1"/>
  <c r="C34" i="1"/>
  <c r="C40" i="1"/>
</calcChain>
</file>

<file path=xl/sharedStrings.xml><?xml version="1.0" encoding="utf-8"?>
<sst xmlns="http://schemas.openxmlformats.org/spreadsheetml/2006/main" count="236" uniqueCount="115">
  <si>
    <t>Type</t>
  </si>
  <si>
    <t>Kruising</t>
  </si>
  <si>
    <t>Kruispnt_VB</t>
  </si>
  <si>
    <t>Zoek Tabel</t>
  </si>
  <si>
    <t>pntn</t>
  </si>
  <si>
    <t>Rechts afslaan</t>
  </si>
  <si>
    <t>Lopende_sectie</t>
  </si>
  <si>
    <t>Kruispnt_VL</t>
  </si>
  <si>
    <t>Geen voorrang, of links af</t>
  </si>
  <si>
    <t>Kruispnt_gnVB_gnVL</t>
  </si>
  <si>
    <t>Voorrang en rechtdoor</t>
  </si>
  <si>
    <t>Conflict vrij</t>
  </si>
  <si>
    <t>Gevaarlijk_punt</t>
  </si>
  <si>
    <t>Roton_Fiet_In_Vrrng</t>
  </si>
  <si>
    <t>Roton_Fiet_Uit_Vrrng</t>
  </si>
  <si>
    <t>Roton_Gn_Fiet</t>
  </si>
  <si>
    <t>Deelconflict; niet rechtsaf</t>
  </si>
  <si>
    <t>Deelconflict; rechtsaf</t>
  </si>
  <si>
    <t>Recht afslaan (geen VB; gn VL)</t>
  </si>
  <si>
    <t>Slaat niet rechtsaf</t>
  </si>
  <si>
    <t>Gn Mid Berm; aanlig fietspad</t>
  </si>
  <si>
    <t>Gn Mid Berm; geen fiets/fysiek afscher</t>
  </si>
  <si>
    <t>Rotonde; voldoende groot (FIV)</t>
  </si>
  <si>
    <t>Gn Mid Berm; geen fietsvoorz</t>
  </si>
  <si>
    <t>Rotonde; nipt (FIV)</t>
  </si>
  <si>
    <t>Gn Mid Berm; gesch fietspad</t>
  </si>
  <si>
    <t>Rotonde; te klein (FIV)</t>
  </si>
  <si>
    <t>Midden Berm; aanlig fietspad</t>
  </si>
  <si>
    <t>Midden Berm; geen fiets/fysiek afscher</t>
  </si>
  <si>
    <t>Rotonde; voldoende groot (FUV)</t>
  </si>
  <si>
    <t>Midden Berm; geen fietsvoorz</t>
  </si>
  <si>
    <t>Rotonde; nipt (FUV)</t>
  </si>
  <si>
    <t>Midden Berm; gesch fietspad</t>
  </si>
  <si>
    <t>Rotonde; te klein (FUV)</t>
  </si>
  <si>
    <t>Rotonde; voldoende groot (GF)</t>
  </si>
  <si>
    <t>Rotonde; nipt (GF)</t>
  </si>
  <si>
    <t>Rotonde; te klein (GF)</t>
  </si>
  <si>
    <t>Geen_fietsvoorzieningen</t>
  </si>
  <si>
    <t>Aanliggend_fietspad</t>
  </si>
  <si>
    <t>Geschieden_fietspad</t>
  </si>
  <si>
    <t>Score &lt;15</t>
  </si>
  <si>
    <t>Geen_fietsers__Fysiek_afgescheiden</t>
  </si>
  <si>
    <t>Score &gt;25</t>
  </si>
  <si>
    <r>
      <t xml:space="preserve">Score </t>
    </r>
    <r>
      <rPr>
        <sz val="11"/>
        <color theme="1"/>
        <rFont val="Calibri"/>
        <family val="2"/>
      </rPr>
      <t>≥15 en ≤25</t>
    </r>
  </si>
  <si>
    <t>Volledig gescheiden</t>
  </si>
  <si>
    <t>Met verkeerslichten</t>
  </si>
  <si>
    <t>Oversteek_in_Zone_30</t>
  </si>
  <si>
    <t>Fietsers, zonder verkeerslichten</t>
  </si>
  <si>
    <t>voetgangers, zonder verkeerslichten</t>
  </si>
  <si>
    <t>Geen voorzieningen</t>
  </si>
  <si>
    <t>Dynamisch</t>
  </si>
  <si>
    <t>Zone_30</t>
  </si>
  <si>
    <t>Vaste signalisatie</t>
  </si>
  <si>
    <t>INVULFORMULIER ROUTE HEEN</t>
  </si>
  <si>
    <t>TUSSENTOTALEN</t>
  </si>
  <si>
    <t>Aantal</t>
  </si>
  <si>
    <t>Gem</t>
  </si>
  <si>
    <t>Van</t>
  </si>
  <si>
    <t>Naar</t>
  </si>
  <si>
    <t>Id</t>
  </si>
  <si>
    <t>Route</t>
  </si>
  <si>
    <t>Beschrijving Route</t>
  </si>
  <si>
    <t>Verfijning 1</t>
  </si>
  <si>
    <t>Verfijning 2</t>
  </si>
  <si>
    <t>Rekenveld1</t>
  </si>
  <si>
    <r>
      <t xml:space="preserve">Waarde </t>
    </r>
    <r>
      <rPr>
        <b/>
        <sz val="10"/>
        <rFont val="Calibri"/>
        <family val="2"/>
        <scheme val="minor"/>
      </rPr>
      <t>(lengte, aantal, score)</t>
    </r>
  </si>
  <si>
    <t>Rekenveld2</t>
  </si>
  <si>
    <t>Punten</t>
  </si>
  <si>
    <t>Keuze lijst</t>
  </si>
  <si>
    <t>Getal invullen</t>
  </si>
  <si>
    <t>TOTAAL</t>
  </si>
  <si>
    <t>Deelscore</t>
  </si>
  <si>
    <t>stuks</t>
  </si>
  <si>
    <t>km</t>
  </si>
  <si>
    <t>URL Google maps</t>
  </si>
  <si>
    <t>Basisgegevens</t>
  </si>
  <si>
    <t>Aanvrager</t>
  </si>
  <si>
    <t>e-mail</t>
  </si>
  <si>
    <t>Straat +nr + postbus</t>
  </si>
  <si>
    <t>Naam (firma)</t>
  </si>
  <si>
    <t>Postcode</t>
  </si>
  <si>
    <t>Gemeente</t>
  </si>
  <si>
    <t>Contactpersoon</t>
  </si>
  <si>
    <t>Ondernemingsnr</t>
  </si>
  <si>
    <t>Traject - Heen</t>
  </si>
  <si>
    <t>Aantakking Basisnetwerk</t>
  </si>
  <si>
    <t>Snelweg</t>
  </si>
  <si>
    <t>Nr Op- en afritten complex</t>
  </si>
  <si>
    <t>Naam Op- en afritten complex</t>
  </si>
  <si>
    <t>Traject - Terug</t>
  </si>
  <si>
    <t>Berekening Scores - Traject Heen</t>
  </si>
  <si>
    <t>Berekening Scores - Traject Terug</t>
  </si>
  <si>
    <t>Traject Heen- Dashboard</t>
  </si>
  <si>
    <t>Traject Heen- Route</t>
  </si>
  <si>
    <t>Traject Terug- Dashboard</t>
  </si>
  <si>
    <t>Traject Terug- Route</t>
  </si>
  <si>
    <t>Mail naar:</t>
  </si>
  <si>
    <t>Onderwerp:</t>
  </si>
  <si>
    <t>Bestemming</t>
  </si>
  <si>
    <t>Straat + nr (of kaai)</t>
  </si>
  <si>
    <t>Bedrijf:</t>
  </si>
  <si>
    <t>Vertrekpunt</t>
  </si>
  <si>
    <t>Telefoon</t>
  </si>
  <si>
    <t>Traject Heen - Score</t>
  </si>
  <si>
    <t>Traject Terug - Score</t>
  </si>
  <si>
    <t>Totaal Score</t>
  </si>
  <si>
    <t>INVULFORMULIER ROUTE TERUG</t>
  </si>
  <si>
    <t>Indienen dossier</t>
  </si>
  <si>
    <t>Check doucment is OK</t>
  </si>
  <si>
    <t>Sla dit bestand op met als naam</t>
  </si>
  <si>
    <t>Controle aanvraag:</t>
  </si>
  <si>
    <t>Datum aanvraag</t>
  </si>
  <si>
    <t>Bijlage</t>
  </si>
  <si>
    <t>Voeg dit bestand als bijlage toe!!!</t>
  </si>
  <si>
    <t>lzv@mow.vlaanderen.be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</si>
</sst>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u/>
      <sz val="22"/>
      <color rgb="FFC0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5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1" xfId="0" applyFont="1" applyBorder="1"/>
    <xf numFmtId="0" fontId="0" fillId="0" borderId="2" xfId="0" applyBorder="1"/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15" fillId="6" borderId="2" xfId="0" applyFont="1" applyFill="1" applyBorder="1"/>
    <xf numFmtId="0" fontId="16" fillId="2" borderId="2" xfId="0" applyFont="1" applyFill="1" applyBorder="1"/>
    <xf numFmtId="0" fontId="12" fillId="8" borderId="8" xfId="0" applyFont="1" applyFill="1" applyBorder="1"/>
    <xf numFmtId="0" fontId="12" fillId="8" borderId="2" xfId="0" applyFont="1" applyFill="1" applyBorder="1"/>
    <xf numFmtId="0" fontId="11" fillId="3" borderId="2" xfId="0" applyFont="1" applyFill="1" applyBorder="1"/>
    <xf numFmtId="0" fontId="15" fillId="6" borderId="8" xfId="0" applyFont="1" applyFill="1" applyBorder="1"/>
    <xf numFmtId="0" fontId="16" fillId="2" borderId="8" xfId="0" applyFont="1" applyFill="1" applyBorder="1"/>
    <xf numFmtId="0" fontId="11" fillId="3" borderId="8" xfId="0" applyFont="1" applyFill="1" applyBorder="1"/>
    <xf numFmtId="0" fontId="0" fillId="0" borderId="27" xfId="0" applyBorder="1"/>
    <xf numFmtId="0" fontId="17" fillId="0" borderId="0" xfId="0" applyFont="1"/>
    <xf numFmtId="0" fontId="0" fillId="9" borderId="0" xfId="0" applyFill="1"/>
    <xf numFmtId="0" fontId="18" fillId="0" borderId="2" xfId="0" applyFont="1" applyBorder="1"/>
    <xf numFmtId="0" fontId="18" fillId="0" borderId="0" xfId="0" applyFont="1" applyBorder="1"/>
    <xf numFmtId="0" fontId="0" fillId="4" borderId="0" xfId="0" applyFont="1" applyFill="1" applyBorder="1"/>
    <xf numFmtId="0" fontId="17" fillId="0" borderId="3" xfId="0" applyFont="1" applyBorder="1"/>
    <xf numFmtId="0" fontId="0" fillId="0" borderId="4" xfId="0" applyBorder="1"/>
    <xf numFmtId="0" fontId="0" fillId="9" borderId="6" xfId="0" applyFill="1" applyBorder="1"/>
    <xf numFmtId="0" fontId="0" fillId="9" borderId="26" xfId="0" applyFill="1" applyBorder="1"/>
    <xf numFmtId="0" fontId="18" fillId="0" borderId="11" xfId="0" applyFont="1" applyBorder="1"/>
    <xf numFmtId="0" fontId="17" fillId="0" borderId="0" xfId="0" applyFont="1" applyBorder="1"/>
    <xf numFmtId="0" fontId="0" fillId="9" borderId="0" xfId="0" applyFill="1" applyBorder="1"/>
    <xf numFmtId="0" fontId="18" fillId="0" borderId="27" xfId="0" applyFont="1" applyBorder="1"/>
    <xf numFmtId="0" fontId="0" fillId="9" borderId="27" xfId="0" applyFill="1" applyBorder="1"/>
    <xf numFmtId="0" fontId="0" fillId="4" borderId="27" xfId="0" applyFont="1" applyFill="1" applyBorder="1"/>
    <xf numFmtId="0" fontId="0" fillId="7" borderId="10" xfId="0" applyFont="1" applyFill="1" applyBorder="1"/>
    <xf numFmtId="0" fontId="0" fillId="5" borderId="17" xfId="0" applyFont="1" applyFill="1" applyBorder="1"/>
    <xf numFmtId="0" fontId="0" fillId="7" borderId="11" xfId="0" applyFont="1" applyFill="1" applyBorder="1"/>
    <xf numFmtId="0" fontId="20" fillId="0" borderId="2" xfId="0" applyFont="1" applyBorder="1"/>
    <xf numFmtId="0" fontId="13" fillId="0" borderId="0" xfId="0" applyFont="1"/>
    <xf numFmtId="0" fontId="13" fillId="0" borderId="4" xfId="0" applyFont="1" applyBorder="1"/>
    <xf numFmtId="0" fontId="0" fillId="0" borderId="2" xfId="0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right"/>
      <protection locked="0"/>
    </xf>
    <xf numFmtId="0" fontId="10" fillId="4" borderId="14" xfId="0" applyFont="1" applyFill="1" applyBorder="1" applyProtection="1"/>
    <xf numFmtId="0" fontId="10" fillId="4" borderId="2" xfId="0" applyFont="1" applyFill="1" applyBorder="1" applyProtection="1"/>
    <xf numFmtId="2" fontId="0" fillId="4" borderId="2" xfId="0" applyNumberFormat="1" applyFill="1" applyBorder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6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0" fillId="4" borderId="21" xfId="0" applyFill="1" applyBorder="1" applyProtection="1"/>
    <xf numFmtId="0" fontId="4" fillId="3" borderId="22" xfId="0" applyFont="1" applyFill="1" applyBorder="1" applyAlignment="1" applyProtection="1">
      <alignment horizontal="center"/>
    </xf>
    <xf numFmtId="0" fontId="15" fillId="6" borderId="8" xfId="0" applyFont="1" applyFill="1" applyBorder="1" applyProtection="1"/>
    <xf numFmtId="0" fontId="0" fillId="0" borderId="2" xfId="0" applyBorder="1" applyAlignment="1" applyProtection="1">
      <alignment horizontal="right"/>
    </xf>
    <xf numFmtId="0" fontId="0" fillId="4" borderId="2" xfId="0" applyFill="1" applyBorder="1" applyProtection="1"/>
    <xf numFmtId="0" fontId="0" fillId="0" borderId="2" xfId="0" applyBorder="1" applyProtection="1"/>
    <xf numFmtId="0" fontId="12" fillId="8" borderId="8" xfId="0" applyFont="1" applyFill="1" applyBorder="1" applyProtection="1"/>
    <xf numFmtId="0" fontId="16" fillId="2" borderId="8" xfId="0" applyFont="1" applyFill="1" applyBorder="1" applyProtection="1"/>
    <xf numFmtId="0" fontId="11" fillId="3" borderId="8" xfId="0" applyFont="1" applyFill="1" applyBorder="1" applyProtection="1"/>
    <xf numFmtId="0" fontId="1" fillId="0" borderId="26" xfId="0" applyFont="1" applyBorder="1" applyProtection="1"/>
    <xf numFmtId="0" fontId="0" fillId="0" borderId="27" xfId="0" applyBorder="1" applyProtection="1"/>
    <xf numFmtId="0" fontId="0" fillId="0" borderId="19" xfId="0" applyBorder="1" applyProtection="1"/>
    <xf numFmtId="0" fontId="0" fillId="7" borderId="12" xfId="0" applyFill="1" applyBorder="1" applyProtection="1"/>
    <xf numFmtId="0" fontId="0" fillId="0" borderId="15" xfId="0" applyBorder="1" applyAlignment="1" applyProtection="1">
      <alignment horizontal="right"/>
    </xf>
    <xf numFmtId="0" fontId="0" fillId="4" borderId="15" xfId="0" applyFill="1" applyBorder="1" applyProtection="1"/>
    <xf numFmtId="0" fontId="0" fillId="0" borderId="15" xfId="0" applyBorder="1" applyProtection="1"/>
    <xf numFmtId="0" fontId="1" fillId="0" borderId="0" xfId="0" applyFont="1" applyProtection="1"/>
    <xf numFmtId="0" fontId="14" fillId="5" borderId="18" xfId="0" applyFont="1" applyFill="1" applyBorder="1" applyProtection="1"/>
    <xf numFmtId="0" fontId="0" fillId="4" borderId="0" xfId="0" applyFill="1" applyBorder="1" applyProtection="1"/>
    <xf numFmtId="0" fontId="0" fillId="0" borderId="0" xfId="0" applyBorder="1" applyAlignment="1" applyProtection="1">
      <alignment horizontal="right"/>
    </xf>
    <xf numFmtId="0" fontId="0" fillId="4" borderId="0" xfId="0" applyFill="1" applyProtection="1"/>
    <xf numFmtId="2" fontId="0" fillId="0" borderId="0" xfId="0" applyNumberFormat="1" applyProtection="1"/>
    <xf numFmtId="0" fontId="5" fillId="3" borderId="2" xfId="0" applyFont="1" applyFill="1" applyBorder="1" applyAlignment="1" applyProtection="1">
      <alignment horizontal="center" vertical="top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2" fontId="6" fillId="3" borderId="2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9" fillId="0" borderId="0" xfId="0" applyFont="1" applyProtection="1"/>
    <xf numFmtId="0" fontId="9" fillId="4" borderId="0" xfId="0" applyFont="1" applyFill="1" applyProtection="1"/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8" fillId="0" borderId="2" xfId="0" applyFont="1" applyBorder="1" applyAlignment="1">
      <alignment horizontal="left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10" borderId="2" xfId="0" applyFont="1" applyFill="1" applyBorder="1"/>
    <xf numFmtId="0" fontId="18" fillId="10" borderId="15" xfId="0" applyFont="1" applyFill="1" applyBorder="1"/>
    <xf numFmtId="0" fontId="13" fillId="0" borderId="0" xfId="0" applyFont="1" applyProtection="1">
      <protection hidden="1"/>
    </xf>
    <xf numFmtId="0" fontId="13" fillId="0" borderId="4" xfId="0" applyFont="1" applyBorder="1" applyProtection="1">
      <protection hidden="1"/>
    </xf>
    <xf numFmtId="0" fontId="13" fillId="0" borderId="0" xfId="0" applyFont="1" applyBorder="1" applyProtection="1">
      <protection hidden="1"/>
    </xf>
    <xf numFmtId="2" fontId="0" fillId="0" borderId="2" xfId="0" applyNumberFormat="1" applyBorder="1" applyAlignment="1" applyProtection="1">
      <alignment horizontal="right"/>
    </xf>
    <xf numFmtId="2" fontId="0" fillId="0" borderId="15" xfId="0" applyNumberFormat="1" applyBorder="1" applyAlignment="1" applyProtection="1">
      <alignment horizontal="right"/>
    </xf>
    <xf numFmtId="2" fontId="14" fillId="5" borderId="19" xfId="0" applyNumberFormat="1" applyFont="1" applyFill="1" applyBorder="1" applyAlignment="1" applyProtection="1">
      <alignment horizontal="right"/>
    </xf>
    <xf numFmtId="2" fontId="1" fillId="0" borderId="2" xfId="0" applyNumberFormat="1" applyFont="1" applyBorder="1" applyAlignment="1" applyProtection="1">
      <alignment horizontal="right"/>
    </xf>
    <xf numFmtId="2" fontId="0" fillId="0" borderId="9" xfId="0" applyNumberFormat="1" applyBorder="1" applyAlignment="1" applyProtection="1">
      <alignment horizontal="right"/>
    </xf>
    <xf numFmtId="2" fontId="0" fillId="0" borderId="16" xfId="0" applyNumberFormat="1" applyBorder="1" applyAlignment="1" applyProtection="1">
      <alignment horizontal="right"/>
    </xf>
    <xf numFmtId="2" fontId="0" fillId="0" borderId="2" xfId="0" applyNumberFormat="1" applyBorder="1"/>
    <xf numFmtId="2" fontId="0" fillId="0" borderId="11" xfId="0" applyNumberFormat="1" applyBorder="1"/>
    <xf numFmtId="2" fontId="0" fillId="0" borderId="36" xfId="0" applyNumberFormat="1" applyBorder="1"/>
    <xf numFmtId="2" fontId="0" fillId="0" borderId="0" xfId="0" applyNumberFormat="1" applyBorder="1"/>
    <xf numFmtId="2" fontId="0" fillId="0" borderId="27" xfId="0" applyNumberFormat="1" applyBorder="1"/>
    <xf numFmtId="2" fontId="0" fillId="0" borderId="4" xfId="0" applyNumberFormat="1" applyBorder="1"/>
    <xf numFmtId="0" fontId="0" fillId="3" borderId="1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28" xfId="0" applyFont="1" applyFill="1" applyBorder="1" applyAlignment="1" applyProtection="1">
      <alignment horizontal="left"/>
      <protection locked="0"/>
    </xf>
    <xf numFmtId="0" fontId="0" fillId="3" borderId="29" xfId="0" applyFont="1" applyFill="1" applyBorder="1" applyAlignment="1" applyProtection="1">
      <alignment horizontal="left"/>
      <protection locked="0"/>
    </xf>
    <xf numFmtId="0" fontId="0" fillId="3" borderId="32" xfId="0" applyFont="1" applyFill="1" applyBorder="1" applyAlignment="1" applyProtection="1">
      <alignment horizontal="left"/>
      <protection locked="0"/>
    </xf>
    <xf numFmtId="0" fontId="0" fillId="3" borderId="33" xfId="0" applyFont="1" applyFill="1" applyBorder="1" applyAlignment="1" applyProtection="1">
      <alignment horizontal="left"/>
      <protection locked="0"/>
    </xf>
    <xf numFmtId="0" fontId="0" fillId="3" borderId="34" xfId="0" applyFont="1" applyFill="1" applyBorder="1" applyAlignment="1" applyProtection="1">
      <alignment horizontal="left"/>
      <protection locked="0"/>
    </xf>
    <xf numFmtId="0" fontId="19" fillId="3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3" borderId="14" xfId="0" applyFont="1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10" borderId="0" xfId="0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0" xfId="0" applyFill="1" applyBorder="1" applyAlignment="1" applyProtection="1">
      <alignment horizontal="left"/>
      <protection locked="0"/>
    </xf>
    <xf numFmtId="0" fontId="0" fillId="10" borderId="7" xfId="0" applyFill="1" applyBorder="1" applyAlignment="1" applyProtection="1">
      <alignment horizontal="left"/>
      <protection locked="0"/>
    </xf>
    <xf numFmtId="0" fontId="19" fillId="10" borderId="0" xfId="1" applyFill="1" applyBorder="1" applyAlignment="1" applyProtection="1">
      <alignment horizontal="left"/>
      <protection locked="0"/>
    </xf>
    <xf numFmtId="0" fontId="19" fillId="10" borderId="7" xfId="1" applyFill="1" applyBorder="1" applyAlignment="1" applyProtection="1">
      <alignment horizontal="left"/>
      <protection locked="0"/>
    </xf>
    <xf numFmtId="0" fontId="0" fillId="10" borderId="27" xfId="0" applyFill="1" applyBorder="1" applyAlignment="1" applyProtection="1">
      <alignment horizontal="left"/>
      <protection locked="0"/>
    </xf>
    <xf numFmtId="0" fontId="0" fillId="10" borderId="19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top" wrapText="1"/>
    </xf>
    <xf numFmtId="0" fontId="4" fillId="3" borderId="23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68"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theme="0" tint="-0.2499465926084170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b/>
        <i val="0"/>
        <color theme="0" tint="-0.2499465926084170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0" tint="-4.9989318521683403E-2"/>
        </patternFill>
      </fill>
    </dxf>
    <dxf>
      <font>
        <b/>
        <i val="0"/>
        <color theme="3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rgb="FFFF0000"/>
      </font>
      <border>
        <vertical/>
        <horizontal/>
      </border>
    </dxf>
    <dxf>
      <font>
        <b/>
        <i/>
        <color rgb="FFFF0000"/>
      </font>
    </dxf>
    <dxf>
      <font>
        <b/>
        <i/>
        <color rgb="FF00B050"/>
      </font>
    </dxf>
    <dxf>
      <font>
        <color rgb="FFFF0000"/>
      </font>
      <border>
        <vertical/>
        <horizontal/>
      </border>
    </dxf>
    <dxf>
      <font>
        <b/>
        <i/>
        <color auto="1"/>
      </font>
      <fill>
        <patternFill>
          <bgColor rgb="FF92D05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zv@mow.vlaanderen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2" workbookViewId="0">
      <selection activeCell="C46" sqref="C46:J46"/>
    </sheetView>
  </sheetViews>
  <sheetFormatPr defaultRowHeight="14.4" x14ac:dyDescent="0.3"/>
  <cols>
    <col min="1" max="1" width="5.77734375" customWidth="1"/>
    <col min="2" max="2" width="27.5546875" customWidth="1"/>
    <col min="3" max="3" width="8.88671875" style="10"/>
    <col min="4" max="4" width="12.33203125" style="10" customWidth="1"/>
    <col min="5" max="5" width="27.33203125" style="10" customWidth="1"/>
    <col min="6" max="6" width="8.88671875" style="45"/>
    <col min="7" max="7" width="5.77734375" customWidth="1"/>
    <col min="8" max="8" width="20.109375" customWidth="1"/>
    <col min="10" max="10" width="8.88671875" style="14"/>
  </cols>
  <sheetData>
    <row r="1" spans="1:10" ht="18" x14ac:dyDescent="0.35">
      <c r="A1" s="31" t="s">
        <v>76</v>
      </c>
      <c r="B1" s="32"/>
      <c r="C1" s="96"/>
      <c r="D1" s="96"/>
      <c r="E1" s="97"/>
    </row>
    <row r="2" spans="1:10" x14ac:dyDescent="0.3">
      <c r="A2" s="33"/>
      <c r="B2" s="28" t="s">
        <v>79</v>
      </c>
      <c r="C2" s="124"/>
      <c r="D2" s="125"/>
      <c r="E2" s="126"/>
      <c r="F2" s="106">
        <f t="shared" ref="F2" si="0">IF(NOT(C2=""),1,0)</f>
        <v>0</v>
      </c>
    </row>
    <row r="3" spans="1:10" x14ac:dyDescent="0.3">
      <c r="A3" s="33"/>
      <c r="B3" s="28" t="s">
        <v>83</v>
      </c>
      <c r="C3" s="124"/>
      <c r="D3" s="125"/>
      <c r="E3" s="126"/>
      <c r="F3" s="106">
        <f>IF(NOT(C3=""),1,0)</f>
        <v>0</v>
      </c>
    </row>
    <row r="4" spans="1:10" x14ac:dyDescent="0.3">
      <c r="A4" s="33"/>
      <c r="B4" s="28" t="s">
        <v>78</v>
      </c>
      <c r="C4" s="124"/>
      <c r="D4" s="125"/>
      <c r="E4" s="126"/>
      <c r="F4" s="106">
        <f t="shared" ref="F4:F8" si="1">IF(NOT(C4=""),1,0)</f>
        <v>0</v>
      </c>
    </row>
    <row r="5" spans="1:10" x14ac:dyDescent="0.3">
      <c r="A5" s="33"/>
      <c r="B5" s="28" t="s">
        <v>80</v>
      </c>
      <c r="C5" s="94"/>
      <c r="D5" s="98" t="s">
        <v>81</v>
      </c>
      <c r="E5" s="95"/>
      <c r="F5" s="106">
        <f>IF(AND(NOT(C5=""),NOT(E5="")),1,0)</f>
        <v>0</v>
      </c>
    </row>
    <row r="6" spans="1:10" x14ac:dyDescent="0.3">
      <c r="A6" s="33"/>
      <c r="B6" s="28" t="s">
        <v>77</v>
      </c>
      <c r="C6" s="130"/>
      <c r="D6" s="125"/>
      <c r="E6" s="126"/>
      <c r="F6" s="106">
        <f t="shared" si="1"/>
        <v>0</v>
      </c>
    </row>
    <row r="7" spans="1:10" x14ac:dyDescent="0.3">
      <c r="A7" s="33"/>
      <c r="B7" s="28" t="s">
        <v>82</v>
      </c>
      <c r="C7" s="124"/>
      <c r="D7" s="125"/>
      <c r="E7" s="126"/>
      <c r="F7" s="106">
        <f t="shared" si="1"/>
        <v>0</v>
      </c>
    </row>
    <row r="8" spans="1:10" ht="15" thickBot="1" x14ac:dyDescent="0.35">
      <c r="A8" s="33"/>
      <c r="B8" s="35" t="s">
        <v>102</v>
      </c>
      <c r="C8" s="127"/>
      <c r="D8" s="128"/>
      <c r="E8" s="129"/>
      <c r="F8" s="106">
        <f t="shared" si="1"/>
        <v>0</v>
      </c>
    </row>
    <row r="9" spans="1:10" ht="18" x14ac:dyDescent="0.35">
      <c r="A9" s="31" t="s">
        <v>84</v>
      </c>
      <c r="B9" s="32"/>
      <c r="C9" s="96"/>
      <c r="D9" s="96"/>
      <c r="E9" s="96"/>
      <c r="F9" s="107"/>
      <c r="G9" s="32"/>
      <c r="H9" s="32"/>
      <c r="I9" s="32"/>
      <c r="J9" s="100"/>
    </row>
    <row r="10" spans="1:10" ht="18" x14ac:dyDescent="0.35">
      <c r="A10" s="33"/>
      <c r="B10" s="44" t="s">
        <v>85</v>
      </c>
      <c r="C10" s="134"/>
      <c r="D10" s="135"/>
      <c r="E10" s="136"/>
      <c r="F10" s="108"/>
      <c r="G10" s="36" t="s">
        <v>90</v>
      </c>
      <c r="H10" s="4"/>
      <c r="I10" s="4"/>
      <c r="J10" s="101"/>
    </row>
    <row r="11" spans="1:10" x14ac:dyDescent="0.3">
      <c r="A11" s="33"/>
      <c r="B11" s="28" t="s">
        <v>86</v>
      </c>
      <c r="C11" s="121"/>
      <c r="D11" s="122"/>
      <c r="E11" s="123"/>
      <c r="F11" s="106">
        <f t="shared" ref="F11:F13" si="2">IF(NOT(C11=""),1,0)</f>
        <v>0</v>
      </c>
      <c r="G11" s="37"/>
      <c r="H11" s="22" t="s">
        <v>12</v>
      </c>
      <c r="I11" s="115">
        <f>Heen!F5</f>
        <v>0</v>
      </c>
      <c r="J11" s="101"/>
    </row>
    <row r="12" spans="1:10" x14ac:dyDescent="0.3">
      <c r="A12" s="33"/>
      <c r="B12" s="28" t="s">
        <v>87</v>
      </c>
      <c r="C12" s="121"/>
      <c r="D12" s="122"/>
      <c r="E12" s="123"/>
      <c r="F12" s="106">
        <f t="shared" si="2"/>
        <v>0</v>
      </c>
      <c r="G12" s="37"/>
      <c r="H12" s="19" t="s">
        <v>1</v>
      </c>
      <c r="I12" s="115">
        <f>Heen!F6</f>
        <v>0</v>
      </c>
      <c r="J12" s="101"/>
    </row>
    <row r="13" spans="1:10" x14ac:dyDescent="0.3">
      <c r="A13" s="33"/>
      <c r="B13" s="28" t="s">
        <v>88</v>
      </c>
      <c r="C13" s="121"/>
      <c r="D13" s="122"/>
      <c r="E13" s="123"/>
      <c r="F13" s="106">
        <f t="shared" si="2"/>
        <v>0</v>
      </c>
      <c r="G13" s="37"/>
      <c r="H13" s="23" t="s">
        <v>6</v>
      </c>
      <c r="I13" s="115">
        <f>Heen!F7</f>
        <v>0</v>
      </c>
      <c r="J13" s="101"/>
    </row>
    <row r="14" spans="1:10" x14ac:dyDescent="0.3">
      <c r="A14" s="33"/>
      <c r="B14" s="44" t="s">
        <v>98</v>
      </c>
      <c r="C14" s="131"/>
      <c r="D14" s="132"/>
      <c r="E14" s="133"/>
      <c r="F14" s="108"/>
      <c r="G14" s="37"/>
      <c r="H14" s="24" t="s">
        <v>46</v>
      </c>
      <c r="I14" s="115">
        <f>Heen!F8</f>
        <v>0</v>
      </c>
      <c r="J14" s="101"/>
    </row>
    <row r="15" spans="1:10" ht="15" thickBot="1" x14ac:dyDescent="0.35">
      <c r="A15" s="33"/>
      <c r="B15" s="28" t="s">
        <v>100</v>
      </c>
      <c r="C15" s="121"/>
      <c r="D15" s="122"/>
      <c r="E15" s="123"/>
      <c r="F15" s="106">
        <f t="shared" ref="F15:F16" si="3">IF(NOT(C15=""),1,0)</f>
        <v>0</v>
      </c>
      <c r="G15" s="37"/>
      <c r="H15" s="41" t="s">
        <v>51</v>
      </c>
      <c r="I15" s="116">
        <f>Heen!F9</f>
        <v>0</v>
      </c>
      <c r="J15" s="101"/>
    </row>
    <row r="16" spans="1:10" ht="15" thickBot="1" x14ac:dyDescent="0.35">
      <c r="A16" s="33"/>
      <c r="B16" s="29" t="s">
        <v>99</v>
      </c>
      <c r="C16" s="124"/>
      <c r="D16" s="125"/>
      <c r="E16" s="137"/>
      <c r="F16" s="106">
        <f t="shared" si="3"/>
        <v>0</v>
      </c>
      <c r="G16" s="37"/>
      <c r="H16" s="42" t="s">
        <v>70</v>
      </c>
      <c r="I16" s="117">
        <f>SUM(I11:I15)</f>
        <v>0</v>
      </c>
      <c r="J16" s="102" t="str">
        <f>IF(I16&lt;95,"OK","Niet OK")</f>
        <v>OK</v>
      </c>
    </row>
    <row r="17" spans="1:12" x14ac:dyDescent="0.3">
      <c r="A17" s="33"/>
      <c r="B17" s="28" t="s">
        <v>80</v>
      </c>
      <c r="C17" s="94"/>
      <c r="D17" s="98" t="s">
        <v>81</v>
      </c>
      <c r="E17" s="99"/>
      <c r="F17" s="106">
        <f>IF(AND(NOT(C17=""),NOT(E17="")),1,0)</f>
        <v>0</v>
      </c>
      <c r="G17" s="37"/>
      <c r="H17" s="30"/>
      <c r="I17" s="118"/>
      <c r="J17" s="101"/>
      <c r="L17" s="4"/>
    </row>
    <row r="18" spans="1:12" ht="15" thickBot="1" x14ac:dyDescent="0.35">
      <c r="A18" s="34"/>
      <c r="B18" s="38" t="s">
        <v>74</v>
      </c>
      <c r="C18" s="138"/>
      <c r="D18" s="139"/>
      <c r="E18" s="140"/>
      <c r="F18" s="106">
        <f t="shared" ref="F18" si="4">IF(NOT(C18=""),1,0)</f>
        <v>0</v>
      </c>
      <c r="G18" s="39"/>
      <c r="H18" s="40"/>
      <c r="I18" s="119"/>
      <c r="J18" s="103"/>
      <c r="L18" s="4"/>
    </row>
    <row r="19" spans="1:12" ht="18" x14ac:dyDescent="0.35">
      <c r="A19" s="31" t="s">
        <v>89</v>
      </c>
      <c r="B19" s="32"/>
      <c r="C19" s="96"/>
      <c r="D19" s="96"/>
      <c r="E19" s="96"/>
      <c r="F19" s="107"/>
      <c r="G19" s="32"/>
      <c r="H19" s="32"/>
      <c r="I19" s="120"/>
      <c r="J19" s="100"/>
      <c r="L19" s="4"/>
    </row>
    <row r="20" spans="1:12" ht="18" x14ac:dyDescent="0.35">
      <c r="A20" s="33"/>
      <c r="B20" s="44" t="s">
        <v>101</v>
      </c>
      <c r="C20" s="131"/>
      <c r="D20" s="132"/>
      <c r="E20" s="133"/>
      <c r="F20" s="108"/>
      <c r="G20" s="36" t="s">
        <v>91</v>
      </c>
      <c r="H20" s="4"/>
      <c r="I20" s="118"/>
      <c r="J20" s="101"/>
      <c r="L20" s="4"/>
    </row>
    <row r="21" spans="1:12" x14ac:dyDescent="0.3">
      <c r="A21" s="33"/>
      <c r="B21" s="28" t="s">
        <v>100</v>
      </c>
      <c r="C21" s="121"/>
      <c r="D21" s="122"/>
      <c r="E21" s="123"/>
      <c r="F21" s="106">
        <f t="shared" ref="F21:F22" si="5">IF(NOT(C21=""),1,0)</f>
        <v>0</v>
      </c>
      <c r="G21" s="37"/>
      <c r="H21" s="17" t="s">
        <v>12</v>
      </c>
      <c r="I21" s="115">
        <f>Terug!F5</f>
        <v>0</v>
      </c>
      <c r="J21" s="101"/>
      <c r="L21" s="4"/>
    </row>
    <row r="22" spans="1:12" x14ac:dyDescent="0.3">
      <c r="A22" s="33"/>
      <c r="B22" s="29" t="s">
        <v>99</v>
      </c>
      <c r="C22" s="124"/>
      <c r="D22" s="125"/>
      <c r="E22" s="137"/>
      <c r="F22" s="106">
        <f t="shared" si="5"/>
        <v>0</v>
      </c>
      <c r="G22" s="37"/>
      <c r="H22" s="20" t="s">
        <v>1</v>
      </c>
      <c r="I22" s="115">
        <f>Terug!F6</f>
        <v>0</v>
      </c>
      <c r="J22" s="101"/>
      <c r="L22" s="4"/>
    </row>
    <row r="23" spans="1:12" x14ac:dyDescent="0.3">
      <c r="A23" s="33"/>
      <c r="B23" s="28" t="s">
        <v>80</v>
      </c>
      <c r="C23" s="94"/>
      <c r="D23" s="98" t="s">
        <v>81</v>
      </c>
      <c r="E23" s="99"/>
      <c r="F23" s="106"/>
      <c r="G23" s="37"/>
      <c r="H23" s="18" t="s">
        <v>6</v>
      </c>
      <c r="I23" s="115">
        <f>Terug!F7</f>
        <v>0</v>
      </c>
      <c r="J23" s="101"/>
    </row>
    <row r="24" spans="1:12" x14ac:dyDescent="0.3">
      <c r="A24" s="33"/>
      <c r="B24" s="44" t="s">
        <v>85</v>
      </c>
      <c r="C24" s="134"/>
      <c r="D24" s="135"/>
      <c r="E24" s="136"/>
      <c r="F24" s="108"/>
      <c r="G24" s="37"/>
      <c r="H24" s="21" t="s">
        <v>46</v>
      </c>
      <c r="I24" s="115">
        <f>Terug!F8</f>
        <v>0</v>
      </c>
      <c r="J24" s="101"/>
    </row>
    <row r="25" spans="1:12" ht="15" thickBot="1" x14ac:dyDescent="0.35">
      <c r="A25" s="33"/>
      <c r="B25" s="28" t="s">
        <v>86</v>
      </c>
      <c r="C25" s="121"/>
      <c r="D25" s="122"/>
      <c r="E25" s="123"/>
      <c r="F25" s="106">
        <f t="shared" ref="F25:F27" si="6">IF(NOT(C25=""),1,0)</f>
        <v>0</v>
      </c>
      <c r="G25" s="37"/>
      <c r="H25" s="43" t="s">
        <v>51</v>
      </c>
      <c r="I25" s="115">
        <f>Terug!F9</f>
        <v>0</v>
      </c>
      <c r="J25" s="101"/>
    </row>
    <row r="26" spans="1:12" ht="15" thickBot="1" x14ac:dyDescent="0.35">
      <c r="A26" s="33"/>
      <c r="B26" s="28" t="s">
        <v>87</v>
      </c>
      <c r="C26" s="121"/>
      <c r="D26" s="122"/>
      <c r="E26" s="123"/>
      <c r="F26" s="106">
        <f t="shared" si="6"/>
        <v>0</v>
      </c>
      <c r="G26" s="37"/>
      <c r="H26" s="42" t="s">
        <v>70</v>
      </c>
      <c r="I26" s="117">
        <f>SUM(I21:I25)</f>
        <v>0</v>
      </c>
      <c r="J26" s="102" t="str">
        <f>IF(I26&lt;95,"OK","Niet OK")</f>
        <v>OK</v>
      </c>
    </row>
    <row r="27" spans="1:12" x14ac:dyDescent="0.3">
      <c r="A27" s="33"/>
      <c r="B27" s="28" t="s">
        <v>88</v>
      </c>
      <c r="C27" s="121"/>
      <c r="D27" s="122"/>
      <c r="E27" s="123"/>
      <c r="F27" s="106">
        <f t="shared" si="6"/>
        <v>0</v>
      </c>
      <c r="G27" s="37"/>
      <c r="H27" s="30"/>
      <c r="I27" s="4"/>
      <c r="J27" s="101"/>
    </row>
    <row r="28" spans="1:12" ht="15" thickBot="1" x14ac:dyDescent="0.35">
      <c r="A28" s="34"/>
      <c r="B28" s="38" t="s">
        <v>74</v>
      </c>
      <c r="C28" s="138"/>
      <c r="D28" s="139"/>
      <c r="E28" s="140"/>
      <c r="F28" s="106">
        <f>IF(AND(NOT(C28=""),NOT(C28=C18)),1,0)</f>
        <v>0</v>
      </c>
      <c r="G28" s="39"/>
      <c r="H28" s="40"/>
      <c r="I28" s="25"/>
      <c r="J28" s="103"/>
    </row>
    <row r="29" spans="1:12" ht="18" x14ac:dyDescent="0.35">
      <c r="A29" s="26" t="s">
        <v>110</v>
      </c>
    </row>
    <row r="30" spans="1:12" x14ac:dyDescent="0.3">
      <c r="A30" s="27"/>
      <c r="B30" s="28" t="s">
        <v>76</v>
      </c>
      <c r="C30" s="10" t="str">
        <f>IF(SUM(F2:F8)=7,"OK","Niet OK")</f>
        <v>Niet OK</v>
      </c>
    </row>
    <row r="31" spans="1:12" x14ac:dyDescent="0.3">
      <c r="A31" s="27"/>
      <c r="B31" s="28"/>
    </row>
    <row r="32" spans="1:12" x14ac:dyDescent="0.3">
      <c r="A32" s="27"/>
      <c r="B32" s="28" t="s">
        <v>92</v>
      </c>
      <c r="C32" s="10" t="str">
        <f>IF(SUM(F11:F18)=7,"OK","Niet OK")</f>
        <v>Niet OK</v>
      </c>
    </row>
    <row r="33" spans="1:10" x14ac:dyDescent="0.3">
      <c r="A33" s="27"/>
      <c r="B33" s="28" t="s">
        <v>93</v>
      </c>
      <c r="C33" s="10" t="str">
        <f>IF(SUM(Heen!H5:H9)&gt;2.01,"OK","Niet OK")</f>
        <v>Niet OK</v>
      </c>
    </row>
    <row r="34" spans="1:10" x14ac:dyDescent="0.3">
      <c r="A34" s="27"/>
      <c r="B34" s="28" t="s">
        <v>103</v>
      </c>
      <c r="C34" s="10" t="str">
        <f>IF(I16&gt;95,"Niet OK","OK")</f>
        <v>OK</v>
      </c>
    </row>
    <row r="35" spans="1:10" x14ac:dyDescent="0.3">
      <c r="A35" s="27"/>
      <c r="B35" s="28"/>
    </row>
    <row r="36" spans="1:10" x14ac:dyDescent="0.3">
      <c r="A36" s="27"/>
      <c r="B36" s="28" t="s">
        <v>94</v>
      </c>
      <c r="C36" s="10" t="str">
        <f>IF(SUM(F11:F17,F28)=7,"OK","Niet OK")</f>
        <v>Niet OK</v>
      </c>
    </row>
    <row r="37" spans="1:10" x14ac:dyDescent="0.3">
      <c r="A37" s="27"/>
      <c r="B37" s="28" t="s">
        <v>95</v>
      </c>
      <c r="C37" s="10" t="str">
        <f>IF(SUM(Terug!H5:H9)&gt;2.01,"OK","Niet OK")</f>
        <v>Niet OK</v>
      </c>
    </row>
    <row r="38" spans="1:10" x14ac:dyDescent="0.3">
      <c r="A38" s="27"/>
      <c r="B38" s="28" t="s">
        <v>104</v>
      </c>
      <c r="C38" s="10" t="str">
        <f>IF(I20&gt;95,"Niet OK","OK")</f>
        <v>OK</v>
      </c>
    </row>
    <row r="39" spans="1:10" x14ac:dyDescent="0.3">
      <c r="A39" s="27"/>
      <c r="B39" s="29" t="s">
        <v>111</v>
      </c>
    </row>
    <row r="40" spans="1:10" ht="15" thickBot="1" x14ac:dyDescent="0.35">
      <c r="A40" s="27"/>
      <c r="B40" s="35" t="s">
        <v>105</v>
      </c>
      <c r="C40" s="10">
        <f>I26+I16</f>
        <v>0</v>
      </c>
    </row>
    <row r="41" spans="1:10" ht="18" x14ac:dyDescent="0.35">
      <c r="A41" s="31" t="s">
        <v>107</v>
      </c>
      <c r="B41" s="32"/>
      <c r="C41" s="96"/>
      <c r="D41" s="96"/>
      <c r="E41" s="96"/>
      <c r="F41" s="46"/>
      <c r="G41" s="32"/>
      <c r="H41" s="32"/>
      <c r="I41" s="32"/>
      <c r="J41" s="100"/>
    </row>
    <row r="42" spans="1:10" x14ac:dyDescent="0.3">
      <c r="A42" s="33"/>
      <c r="B42" s="104" t="s">
        <v>108</v>
      </c>
      <c r="C42" s="141"/>
      <c r="D42" s="141"/>
      <c r="E42" s="141"/>
      <c r="F42" s="141"/>
      <c r="G42" s="141"/>
      <c r="H42" s="141"/>
      <c r="I42" s="141"/>
      <c r="J42" s="142"/>
    </row>
    <row r="43" spans="1:10" x14ac:dyDescent="0.3">
      <c r="A43" s="33"/>
      <c r="B43" s="104" t="s">
        <v>109</v>
      </c>
      <c r="C43" s="143" t="str">
        <f>CONCATENATE(C2,"_",C11,"_",C12,"_nr_",E17,".xlsx")</f>
        <v>___nr_.xlsx</v>
      </c>
      <c r="D43" s="143"/>
      <c r="E43" s="143"/>
      <c r="F43" s="143"/>
      <c r="G43" s="143"/>
      <c r="H43" s="143"/>
      <c r="I43" s="143"/>
      <c r="J43" s="144"/>
    </row>
    <row r="44" spans="1:10" x14ac:dyDescent="0.3">
      <c r="A44" s="33"/>
      <c r="B44" s="104" t="s">
        <v>96</v>
      </c>
      <c r="C44" s="145" t="s">
        <v>114</v>
      </c>
      <c r="D44" s="145"/>
      <c r="E44" s="145"/>
      <c r="F44" s="145"/>
      <c r="G44" s="145"/>
      <c r="H44" s="145"/>
      <c r="I44" s="145"/>
      <c r="J44" s="146"/>
    </row>
    <row r="45" spans="1:10" x14ac:dyDescent="0.3">
      <c r="A45" s="33"/>
      <c r="B45" s="104" t="s">
        <v>97</v>
      </c>
      <c r="C45" s="143" t="str">
        <f>CONCATENATE("Aanvraag LZV route - ",C40," ",C1," ",C10," ",C11," ",C14)</f>
        <v xml:space="preserve">Aanvraag LZV route - 0    </v>
      </c>
      <c r="D45" s="143"/>
      <c r="E45" s="143"/>
      <c r="F45" s="143"/>
      <c r="G45" s="143"/>
      <c r="H45" s="143"/>
      <c r="I45" s="143"/>
      <c r="J45" s="144"/>
    </row>
    <row r="46" spans="1:10" ht="15" thickBot="1" x14ac:dyDescent="0.35">
      <c r="A46" s="34"/>
      <c r="B46" s="105" t="s">
        <v>112</v>
      </c>
      <c r="C46" s="147" t="s">
        <v>113</v>
      </c>
      <c r="D46" s="147"/>
      <c r="E46" s="147"/>
      <c r="F46" s="147"/>
      <c r="G46" s="147"/>
      <c r="H46" s="147"/>
      <c r="I46" s="147"/>
      <c r="J46" s="148"/>
    </row>
  </sheetData>
  <sheetProtection password="9814" sheet="1" objects="1" scenarios="1" selectLockedCells="1"/>
  <mergeCells count="27">
    <mergeCell ref="C42:J42"/>
    <mergeCell ref="C43:J43"/>
    <mergeCell ref="C44:J44"/>
    <mergeCell ref="C46:J46"/>
    <mergeCell ref="C28:E28"/>
    <mergeCell ref="C45:J45"/>
    <mergeCell ref="C18:E18"/>
    <mergeCell ref="C22:E22"/>
    <mergeCell ref="C24:E24"/>
    <mergeCell ref="C20:E20"/>
    <mergeCell ref="C21:E21"/>
    <mergeCell ref="C27:E27"/>
    <mergeCell ref="C25:E25"/>
    <mergeCell ref="C26:E26"/>
    <mergeCell ref="C2:E2"/>
    <mergeCell ref="C3:E3"/>
    <mergeCell ref="C4:E4"/>
    <mergeCell ref="C7:E7"/>
    <mergeCell ref="C8:E8"/>
    <mergeCell ref="C6:E6"/>
    <mergeCell ref="C11:E11"/>
    <mergeCell ref="C12:E12"/>
    <mergeCell ref="C13:E13"/>
    <mergeCell ref="C14:E14"/>
    <mergeCell ref="C10:E10"/>
    <mergeCell ref="C16:E16"/>
    <mergeCell ref="C15:E15"/>
  </mergeCells>
  <conditionalFormatting sqref="H16:I16 H26:I26">
    <cfRule type="expression" dxfId="67" priority="7">
      <formula>$I$16&gt;95</formula>
    </cfRule>
    <cfRule type="expression" dxfId="66" priority="8">
      <formula>$I$16&lt;95.00001</formula>
    </cfRule>
  </conditionalFormatting>
  <conditionalFormatting sqref="B2:E8 B11:E13 B15:E18 B28:E28 B25:B27 B21:E23">
    <cfRule type="expression" dxfId="65" priority="2">
      <formula>"$F2=0"</formula>
    </cfRule>
  </conditionalFormatting>
  <conditionalFormatting sqref="J16 J26 C30:C38">
    <cfRule type="cellIs" dxfId="64" priority="3" operator="equal">
      <formula>"OK"</formula>
    </cfRule>
    <cfRule type="cellIs" dxfId="63" priority="4" operator="equal">
      <formula>"Niet OK"</formula>
    </cfRule>
  </conditionalFormatting>
  <conditionalFormatting sqref="C25:E27">
    <cfRule type="expression" dxfId="62" priority="1">
      <formula>"$F2=0"</formula>
    </cfRule>
  </conditionalFormatting>
  <dataValidations disablePrompts="1" count="2">
    <dataValidation type="list" allowBlank="1" showInputMessage="1" showErrorMessage="1" sqref="H12 H22 H14:H18 H24:H28">
      <formula1>INDIRECT(G12)</formula1>
    </dataValidation>
    <dataValidation type="list" allowBlank="1" showInputMessage="1" showErrorMessage="1" sqref="H11 H13 H21 H23">
      <formula1>Type</formula1>
    </dataValidation>
  </dataValidations>
  <hyperlinks>
    <hyperlink ref="C44" r:id="rId1"/>
  </hyperlinks>
  <pageMargins left="0.7" right="0.7" top="0.75" bottom="0.75" header="0.3" footer="0.3"/>
  <pageSetup paperSize="9" orientation="portrait" r:id="rId2"/>
  <ignoredErrors>
    <ignoredError sqref="F5 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B1" workbookViewId="0">
      <selection activeCell="H14" sqref="H14:H18"/>
    </sheetView>
  </sheetViews>
  <sheetFormatPr defaultRowHeight="14.4" x14ac:dyDescent="0.3"/>
  <cols>
    <col min="1" max="1" width="3.77734375" style="55" customWidth="1"/>
    <col min="2" max="2" width="25.77734375" style="55" customWidth="1"/>
    <col min="3" max="3" width="35.77734375" style="55" customWidth="1"/>
    <col min="4" max="4" width="20.77734375" style="55" customWidth="1"/>
    <col min="5" max="6" width="35.77734375" style="55" customWidth="1"/>
    <col min="7" max="7" width="34.21875" style="83" hidden="1" customWidth="1"/>
    <col min="8" max="8" width="5.77734375" style="93" customWidth="1"/>
    <col min="9" max="9" width="5.77734375" style="55" customWidth="1"/>
    <col min="10" max="10" width="10.77734375" style="83" hidden="1" customWidth="1"/>
    <col min="11" max="11" width="10.77734375" style="84" customWidth="1"/>
    <col min="12" max="16384" width="8.88671875" style="55"/>
  </cols>
  <sheetData>
    <row r="1" spans="1:11" ht="30.6" customHeight="1" x14ac:dyDescent="0.55000000000000004">
      <c r="A1" s="149" t="s">
        <v>53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4.95" customHeight="1" thickBot="1" x14ac:dyDescent="0.6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 thickBot="1" x14ac:dyDescent="0.35">
      <c r="B3" s="155" t="s">
        <v>75</v>
      </c>
      <c r="C3" s="156"/>
      <c r="D3" s="157"/>
      <c r="E3" s="152" t="s">
        <v>54</v>
      </c>
      <c r="F3" s="153"/>
      <c r="G3" s="153"/>
      <c r="H3" s="153"/>
      <c r="I3" s="153"/>
      <c r="J3" s="153"/>
      <c r="K3" s="154"/>
    </row>
    <row r="4" spans="1:11" x14ac:dyDescent="0.3">
      <c r="B4" s="58" t="s">
        <v>57</v>
      </c>
      <c r="C4" s="59" t="str">
        <f>CONCATENATE(Dashboard!C11," ",Dashboard!C12," ",Dashboard!C13)</f>
        <v xml:space="preserve">  </v>
      </c>
      <c r="D4" s="60"/>
      <c r="E4" s="61" t="s">
        <v>0</v>
      </c>
      <c r="F4" s="62" t="s">
        <v>71</v>
      </c>
      <c r="G4" s="62"/>
      <c r="H4" s="62" t="s">
        <v>55</v>
      </c>
      <c r="I4" s="62"/>
      <c r="J4" s="63"/>
      <c r="K4" s="64" t="s">
        <v>56</v>
      </c>
    </row>
    <row r="5" spans="1:11" x14ac:dyDescent="0.3">
      <c r="B5" s="58"/>
      <c r="C5" s="59"/>
      <c r="D5" s="60"/>
      <c r="E5" s="65" t="s">
        <v>12</v>
      </c>
      <c r="F5" s="109">
        <f>SUMIF($D$14:$D$110,E5,$K$14:$K$110)</f>
        <v>0</v>
      </c>
      <c r="G5" s="67"/>
      <c r="H5" s="66">
        <f>COUNTIF($D$14:$D$110,E5)</f>
        <v>0</v>
      </c>
      <c r="I5" s="68" t="s">
        <v>72</v>
      </c>
      <c r="J5" s="67"/>
      <c r="K5" s="113" t="str">
        <f>IF(H5=0,"",F5/H5)</f>
        <v/>
      </c>
    </row>
    <row r="6" spans="1:11" x14ac:dyDescent="0.3">
      <c r="B6" s="58" t="s">
        <v>58</v>
      </c>
      <c r="C6" s="59" t="str">
        <f>CONCATENATE(Dashboard!E17," ",Dashboard!C16)</f>
        <v xml:space="preserve"> </v>
      </c>
      <c r="D6" s="60"/>
      <c r="E6" s="69" t="s">
        <v>1</v>
      </c>
      <c r="F6" s="109">
        <f>SUMIF($D$14:$D$110,E6,$K$14:$K$110)</f>
        <v>0</v>
      </c>
      <c r="G6" s="67"/>
      <c r="H6" s="66">
        <f>COUNTIF($D$14:$D$110,E6)</f>
        <v>0</v>
      </c>
      <c r="I6" s="68" t="s">
        <v>72</v>
      </c>
      <c r="J6" s="67"/>
      <c r="K6" s="113" t="str">
        <f>IF(H6=0,"",F6/H6)</f>
        <v/>
      </c>
    </row>
    <row r="7" spans="1:11" x14ac:dyDescent="0.3">
      <c r="B7" s="58"/>
      <c r="C7" s="59"/>
      <c r="D7" s="60"/>
      <c r="E7" s="70" t="s">
        <v>6</v>
      </c>
      <c r="F7" s="109">
        <f>SUMIF($D$14:$D$110,E7,$K$14:$K$110)</f>
        <v>0</v>
      </c>
      <c r="G7" s="67"/>
      <c r="H7" s="112">
        <f>SUMIF($D$14:$D$110,E7,$H$14:$H$110)</f>
        <v>0</v>
      </c>
      <c r="I7" s="68" t="s">
        <v>73</v>
      </c>
      <c r="J7" s="67"/>
      <c r="K7" s="113" t="str">
        <f>IF(H7=0,"",F7/H7)</f>
        <v/>
      </c>
    </row>
    <row r="8" spans="1:11" x14ac:dyDescent="0.3">
      <c r="B8" s="58" t="s">
        <v>74</v>
      </c>
      <c r="C8" s="59">
        <f>Dashboard!C18</f>
        <v>0</v>
      </c>
      <c r="D8" s="60"/>
      <c r="E8" s="71" t="s">
        <v>46</v>
      </c>
      <c r="F8" s="109">
        <f>SUMIF($D$14:$D$110,E8,$K$14:$K$110)</f>
        <v>0</v>
      </c>
      <c r="G8" s="67"/>
      <c r="H8" s="66">
        <f>COUNTIF($D$14:$D$110,E8)</f>
        <v>0</v>
      </c>
      <c r="I8" s="68" t="s">
        <v>72</v>
      </c>
      <c r="J8" s="67"/>
      <c r="K8" s="113" t="str">
        <f>IF(H8=0,"",F8/H8)</f>
        <v/>
      </c>
    </row>
    <row r="9" spans="1:11" ht="15" thickBot="1" x14ac:dyDescent="0.35">
      <c r="B9" s="72"/>
      <c r="C9" s="73"/>
      <c r="D9" s="74"/>
      <c r="E9" s="75" t="s">
        <v>51</v>
      </c>
      <c r="F9" s="110">
        <f>SUMIF($D$14:$D$110,E9,$K$14:$K$110)</f>
        <v>0</v>
      </c>
      <c r="G9" s="77"/>
      <c r="H9" s="76">
        <f>COUNTIF($D$14:$D$110,E9)</f>
        <v>0</v>
      </c>
      <c r="I9" s="78" t="s">
        <v>72</v>
      </c>
      <c r="J9" s="77"/>
      <c r="K9" s="114" t="str">
        <f>IF(H9=0,"",F9/H9)</f>
        <v/>
      </c>
    </row>
    <row r="10" spans="1:11" ht="21.6" thickBot="1" x14ac:dyDescent="0.45">
      <c r="B10" s="79"/>
      <c r="E10" s="80" t="s">
        <v>70</v>
      </c>
      <c r="F10" s="111">
        <f>SUM(F5:F9)</f>
        <v>0</v>
      </c>
      <c r="G10" s="81"/>
      <c r="H10" s="82"/>
      <c r="I10" s="59"/>
    </row>
    <row r="12" spans="1:11" s="89" customFormat="1" ht="46.8" customHeight="1" x14ac:dyDescent="0.3">
      <c r="A12" s="85" t="s">
        <v>59</v>
      </c>
      <c r="B12" s="85" t="s">
        <v>60</v>
      </c>
      <c r="C12" s="85" t="s">
        <v>61</v>
      </c>
      <c r="D12" s="85" t="s">
        <v>0</v>
      </c>
      <c r="E12" s="86" t="s">
        <v>62</v>
      </c>
      <c r="F12" s="86" t="s">
        <v>63</v>
      </c>
      <c r="G12" s="87" t="s">
        <v>64</v>
      </c>
      <c r="H12" s="151" t="s">
        <v>65</v>
      </c>
      <c r="I12" s="151"/>
      <c r="J12" s="87" t="s">
        <v>66</v>
      </c>
      <c r="K12" s="88" t="s">
        <v>67</v>
      </c>
    </row>
    <row r="13" spans="1:11" x14ac:dyDescent="0.3">
      <c r="D13" s="90" t="s">
        <v>68</v>
      </c>
      <c r="E13" s="90" t="s">
        <v>68</v>
      </c>
      <c r="F13" s="90" t="s">
        <v>68</v>
      </c>
      <c r="G13" s="91"/>
      <c r="H13" s="92" t="s">
        <v>69</v>
      </c>
      <c r="I13" s="90"/>
    </row>
    <row r="14" spans="1:11" x14ac:dyDescent="0.3">
      <c r="A14" s="68">
        <v>1</v>
      </c>
      <c r="B14" s="47"/>
      <c r="C14" s="47"/>
      <c r="D14" s="47"/>
      <c r="E14" s="48"/>
      <c r="F14" s="48"/>
      <c r="G14" s="53">
        <f>IF(OR(D14="Lopende_sectie",D14="Kruising"),F14,E14)</f>
        <v>0</v>
      </c>
      <c r="H14" s="49"/>
      <c r="I14" s="52" t="str">
        <f>IF(D14="Lopende_sectie","km","-")</f>
        <v>-</v>
      </c>
      <c r="J14" s="53" t="str">
        <f>IF(NOT(D14=""),VLOOKUP(G14,Tabellen!$E$4:$F$38,2,FALSE),"0")</f>
        <v>0</v>
      </c>
      <c r="K14" s="54" t="str">
        <f>IF(H14,J14*H14," ")</f>
        <v xml:space="preserve"> </v>
      </c>
    </row>
    <row r="15" spans="1:11" x14ac:dyDescent="0.3">
      <c r="A15" s="68">
        <f>A14+1</f>
        <v>2</v>
      </c>
      <c r="B15" s="47"/>
      <c r="C15" s="47"/>
      <c r="D15" s="47"/>
      <c r="E15" s="48"/>
      <c r="F15" s="48"/>
      <c r="G15" s="53">
        <f t="shared" ref="G15:G78" si="0">IF(OR(D15="Lopende_sectie",D15="Kruising"),F15,E15)</f>
        <v>0</v>
      </c>
      <c r="H15" s="49"/>
      <c r="I15" s="52" t="str">
        <f t="shared" ref="I15:I77" si="1">IF(D15="Lopende_sectie","km","-")</f>
        <v>-</v>
      </c>
      <c r="J15" s="53" t="str">
        <f>IF(NOT(D15=""),VLOOKUP(G15,Tabellen!$E$4:$F$38,2,FALSE),"0")</f>
        <v>0</v>
      </c>
      <c r="K15" s="54" t="str">
        <f t="shared" ref="K15:K77" si="2">IF(H15,J15*H15," ")</f>
        <v xml:space="preserve"> </v>
      </c>
    </row>
    <row r="16" spans="1:11" x14ac:dyDescent="0.3">
      <c r="A16" s="68">
        <f t="shared" ref="A16:A79" si="3">A15+1</f>
        <v>3</v>
      </c>
      <c r="B16" s="47"/>
      <c r="C16" s="47"/>
      <c r="D16" s="47"/>
      <c r="E16" s="48"/>
      <c r="F16" s="48"/>
      <c r="G16" s="53">
        <f t="shared" si="0"/>
        <v>0</v>
      </c>
      <c r="H16" s="49"/>
      <c r="I16" s="52" t="str">
        <f t="shared" si="1"/>
        <v>-</v>
      </c>
      <c r="J16" s="53" t="str">
        <f>IF(NOT(D16=""),VLOOKUP(G16,Tabellen!$E$4:$F$38,2,FALSE),"0")</f>
        <v>0</v>
      </c>
      <c r="K16" s="54" t="str">
        <f t="shared" si="2"/>
        <v xml:space="preserve"> </v>
      </c>
    </row>
    <row r="17" spans="1:11" x14ac:dyDescent="0.3">
      <c r="A17" s="68">
        <f t="shared" si="3"/>
        <v>4</v>
      </c>
      <c r="B17" s="47"/>
      <c r="C17" s="47"/>
      <c r="D17" s="47"/>
      <c r="E17" s="48"/>
      <c r="F17" s="48"/>
      <c r="G17" s="53">
        <f t="shared" si="0"/>
        <v>0</v>
      </c>
      <c r="H17" s="49"/>
      <c r="I17" s="52" t="str">
        <f t="shared" si="1"/>
        <v>-</v>
      </c>
      <c r="J17" s="53" t="str">
        <f>IF(NOT(D17=""),VLOOKUP(G17,Tabellen!$E$4:$F$38,2,FALSE),"0")</f>
        <v>0</v>
      </c>
      <c r="K17" s="54" t="str">
        <f t="shared" si="2"/>
        <v xml:space="preserve"> </v>
      </c>
    </row>
    <row r="18" spans="1:11" x14ac:dyDescent="0.3">
      <c r="A18" s="68">
        <f t="shared" si="3"/>
        <v>5</v>
      </c>
      <c r="B18" s="47"/>
      <c r="C18" s="47"/>
      <c r="D18" s="47"/>
      <c r="E18" s="48"/>
      <c r="F18" s="48"/>
      <c r="G18" s="53">
        <f t="shared" si="0"/>
        <v>0</v>
      </c>
      <c r="H18" s="49"/>
      <c r="I18" s="52" t="str">
        <f t="shared" si="1"/>
        <v>-</v>
      </c>
      <c r="J18" s="53" t="str">
        <f>IF(NOT(D18=""),VLOOKUP(G18,Tabellen!$E$4:$F$38,2,FALSE),"0")</f>
        <v>0</v>
      </c>
      <c r="K18" s="54" t="str">
        <f t="shared" si="2"/>
        <v xml:space="preserve"> </v>
      </c>
    </row>
    <row r="19" spans="1:11" x14ac:dyDescent="0.3">
      <c r="A19" s="68">
        <f t="shared" si="3"/>
        <v>6</v>
      </c>
      <c r="B19" s="47"/>
      <c r="C19" s="47"/>
      <c r="D19" s="47"/>
      <c r="E19" s="48"/>
      <c r="F19" s="48"/>
      <c r="G19" s="53">
        <f t="shared" si="0"/>
        <v>0</v>
      </c>
      <c r="H19" s="49"/>
      <c r="I19" s="52" t="str">
        <f t="shared" si="1"/>
        <v>-</v>
      </c>
      <c r="J19" s="53" t="str">
        <f>IF(NOT(D19=""),VLOOKUP(G19,Tabellen!$E$4:$F$38,2,FALSE),"0")</f>
        <v>0</v>
      </c>
      <c r="K19" s="54" t="str">
        <f t="shared" si="2"/>
        <v xml:space="preserve"> </v>
      </c>
    </row>
    <row r="20" spans="1:11" x14ac:dyDescent="0.3">
      <c r="A20" s="68">
        <f t="shared" si="3"/>
        <v>7</v>
      </c>
      <c r="B20" s="47"/>
      <c r="C20" s="47"/>
      <c r="D20" s="47"/>
      <c r="E20" s="48"/>
      <c r="F20" s="48"/>
      <c r="G20" s="53">
        <f t="shared" si="0"/>
        <v>0</v>
      </c>
      <c r="H20" s="49"/>
      <c r="I20" s="52" t="str">
        <f t="shared" si="1"/>
        <v>-</v>
      </c>
      <c r="J20" s="53" t="str">
        <f>IF(NOT(D20=""),VLOOKUP(G20,Tabellen!$E$4:$F$38,2,FALSE),"0")</f>
        <v>0</v>
      </c>
      <c r="K20" s="54" t="str">
        <f t="shared" si="2"/>
        <v xml:space="preserve"> </v>
      </c>
    </row>
    <row r="21" spans="1:11" x14ac:dyDescent="0.3">
      <c r="A21" s="68">
        <f t="shared" si="3"/>
        <v>8</v>
      </c>
      <c r="B21" s="47"/>
      <c r="C21" s="47"/>
      <c r="D21" s="47"/>
      <c r="E21" s="48"/>
      <c r="F21" s="48"/>
      <c r="G21" s="53">
        <f t="shared" si="0"/>
        <v>0</v>
      </c>
      <c r="H21" s="49"/>
      <c r="I21" s="52" t="str">
        <f t="shared" si="1"/>
        <v>-</v>
      </c>
      <c r="J21" s="53" t="str">
        <f>IF(NOT(D21=""),VLOOKUP(G21,Tabellen!$E$4:$F$38,2,FALSE),"0")</f>
        <v>0</v>
      </c>
      <c r="K21" s="54" t="str">
        <f t="shared" si="2"/>
        <v xml:space="preserve"> </v>
      </c>
    </row>
    <row r="22" spans="1:11" x14ac:dyDescent="0.3">
      <c r="A22" s="68">
        <f t="shared" si="3"/>
        <v>9</v>
      </c>
      <c r="B22" s="47"/>
      <c r="C22" s="47"/>
      <c r="D22" s="47"/>
      <c r="E22" s="48"/>
      <c r="F22" s="48"/>
      <c r="G22" s="53">
        <f t="shared" si="0"/>
        <v>0</v>
      </c>
      <c r="H22" s="49"/>
      <c r="I22" s="52" t="str">
        <f t="shared" si="1"/>
        <v>-</v>
      </c>
      <c r="J22" s="53" t="str">
        <f>IF(NOT(D22=""),VLOOKUP(G22,Tabellen!$E$4:$F$38,2,FALSE),"0")</f>
        <v>0</v>
      </c>
      <c r="K22" s="54" t="str">
        <f t="shared" si="2"/>
        <v xml:space="preserve"> </v>
      </c>
    </row>
    <row r="23" spans="1:11" x14ac:dyDescent="0.3">
      <c r="A23" s="68">
        <f t="shared" si="3"/>
        <v>10</v>
      </c>
      <c r="B23" s="47"/>
      <c r="C23" s="47"/>
      <c r="D23" s="47"/>
      <c r="E23" s="50"/>
      <c r="F23" s="50"/>
      <c r="G23" s="53">
        <f t="shared" si="0"/>
        <v>0</v>
      </c>
      <c r="H23" s="51"/>
      <c r="I23" s="52" t="str">
        <f t="shared" si="1"/>
        <v>-</v>
      </c>
      <c r="J23" s="53" t="str">
        <f>IF(NOT(D23=""),VLOOKUP(G23,Tabellen!$E$4:$F$38,2,FALSE),"0")</f>
        <v>0</v>
      </c>
      <c r="K23" s="54" t="str">
        <f t="shared" si="2"/>
        <v xml:space="preserve"> </v>
      </c>
    </row>
    <row r="24" spans="1:11" x14ac:dyDescent="0.3">
      <c r="A24" s="68">
        <f t="shared" si="3"/>
        <v>11</v>
      </c>
      <c r="B24" s="47"/>
      <c r="C24" s="47"/>
      <c r="D24" s="47"/>
      <c r="E24" s="50"/>
      <c r="F24" s="50"/>
      <c r="G24" s="53">
        <f t="shared" si="0"/>
        <v>0</v>
      </c>
      <c r="H24" s="51"/>
      <c r="I24" s="52" t="str">
        <f t="shared" si="1"/>
        <v>-</v>
      </c>
      <c r="J24" s="53" t="str">
        <f>IF(NOT(D24=""),VLOOKUP(G24,Tabellen!$E$4:$F$38,2,FALSE),"0")</f>
        <v>0</v>
      </c>
      <c r="K24" s="54" t="str">
        <f t="shared" si="2"/>
        <v xml:space="preserve"> </v>
      </c>
    </row>
    <row r="25" spans="1:11" x14ac:dyDescent="0.3">
      <c r="A25" s="68">
        <f t="shared" si="3"/>
        <v>12</v>
      </c>
      <c r="B25" s="47"/>
      <c r="C25" s="47"/>
      <c r="D25" s="47"/>
      <c r="E25" s="50"/>
      <c r="F25" s="50"/>
      <c r="G25" s="53">
        <f t="shared" si="0"/>
        <v>0</v>
      </c>
      <c r="H25" s="51"/>
      <c r="I25" s="52" t="str">
        <f t="shared" si="1"/>
        <v>-</v>
      </c>
      <c r="J25" s="53" t="str">
        <f>IF(NOT(D25=""),VLOOKUP(G25,Tabellen!$E$4:$F$38,2,FALSE),"0")</f>
        <v>0</v>
      </c>
      <c r="K25" s="54" t="str">
        <f t="shared" si="2"/>
        <v xml:space="preserve"> </v>
      </c>
    </row>
    <row r="26" spans="1:11" x14ac:dyDescent="0.3">
      <c r="A26" s="68">
        <f t="shared" si="3"/>
        <v>13</v>
      </c>
      <c r="B26" s="47"/>
      <c r="C26" s="47"/>
      <c r="D26" s="47"/>
      <c r="E26" s="50"/>
      <c r="F26" s="50"/>
      <c r="G26" s="53">
        <f t="shared" si="0"/>
        <v>0</v>
      </c>
      <c r="H26" s="51"/>
      <c r="I26" s="52" t="str">
        <f t="shared" si="1"/>
        <v>-</v>
      </c>
      <c r="J26" s="53" t="str">
        <f>IF(NOT(D26=""),VLOOKUP(G26,Tabellen!$E$4:$F$38,2,FALSE),"0")</f>
        <v>0</v>
      </c>
      <c r="K26" s="54" t="str">
        <f t="shared" si="2"/>
        <v xml:space="preserve"> </v>
      </c>
    </row>
    <row r="27" spans="1:11" x14ac:dyDescent="0.3">
      <c r="A27" s="68">
        <f t="shared" si="3"/>
        <v>14</v>
      </c>
      <c r="B27" s="47"/>
      <c r="C27" s="47"/>
      <c r="D27" s="47"/>
      <c r="E27" s="50"/>
      <c r="F27" s="50"/>
      <c r="G27" s="53">
        <f t="shared" si="0"/>
        <v>0</v>
      </c>
      <c r="H27" s="51"/>
      <c r="I27" s="52" t="str">
        <f t="shared" si="1"/>
        <v>-</v>
      </c>
      <c r="J27" s="53" t="str">
        <f>IF(NOT(D27=""),VLOOKUP(G27,Tabellen!$E$4:$F$38,2,FALSE),"0")</f>
        <v>0</v>
      </c>
      <c r="K27" s="54" t="str">
        <f t="shared" si="2"/>
        <v xml:space="preserve"> </v>
      </c>
    </row>
    <row r="28" spans="1:11" x14ac:dyDescent="0.3">
      <c r="A28" s="68">
        <f t="shared" si="3"/>
        <v>15</v>
      </c>
      <c r="B28" s="47"/>
      <c r="C28" s="47"/>
      <c r="D28" s="47"/>
      <c r="E28" s="50"/>
      <c r="F28" s="50"/>
      <c r="G28" s="53">
        <f t="shared" si="0"/>
        <v>0</v>
      </c>
      <c r="H28" s="51"/>
      <c r="I28" s="52" t="str">
        <f t="shared" si="1"/>
        <v>-</v>
      </c>
      <c r="J28" s="53" t="str">
        <f>IF(NOT(D28=""),VLOOKUP(G28,Tabellen!$E$4:$F$38,2,FALSE),"0")</f>
        <v>0</v>
      </c>
      <c r="K28" s="54" t="str">
        <f t="shared" si="2"/>
        <v xml:space="preserve"> </v>
      </c>
    </row>
    <row r="29" spans="1:11" x14ac:dyDescent="0.3">
      <c r="A29" s="68">
        <f t="shared" si="3"/>
        <v>16</v>
      </c>
      <c r="B29" s="47"/>
      <c r="C29" s="47"/>
      <c r="D29" s="47"/>
      <c r="E29" s="50"/>
      <c r="F29" s="50"/>
      <c r="G29" s="53">
        <f t="shared" si="0"/>
        <v>0</v>
      </c>
      <c r="H29" s="51"/>
      <c r="I29" s="52" t="str">
        <f t="shared" si="1"/>
        <v>-</v>
      </c>
      <c r="J29" s="53" t="str">
        <f>IF(NOT(D29=""),VLOOKUP(G29,Tabellen!$E$4:$F$38,2,FALSE),"0")</f>
        <v>0</v>
      </c>
      <c r="K29" s="54" t="str">
        <f t="shared" si="2"/>
        <v xml:space="preserve"> </v>
      </c>
    </row>
    <row r="30" spans="1:11" x14ac:dyDescent="0.3">
      <c r="A30" s="68">
        <f t="shared" si="3"/>
        <v>17</v>
      </c>
      <c r="B30" s="47"/>
      <c r="C30" s="47"/>
      <c r="D30" s="47"/>
      <c r="E30" s="50"/>
      <c r="F30" s="50"/>
      <c r="G30" s="53">
        <f t="shared" si="0"/>
        <v>0</v>
      </c>
      <c r="H30" s="51"/>
      <c r="I30" s="52" t="str">
        <f t="shared" si="1"/>
        <v>-</v>
      </c>
      <c r="J30" s="53" t="str">
        <f>IF(NOT(D30=""),VLOOKUP(G30,Tabellen!$E$4:$F$38,2,FALSE),"0")</f>
        <v>0</v>
      </c>
      <c r="K30" s="54" t="str">
        <f t="shared" si="2"/>
        <v xml:space="preserve"> </v>
      </c>
    </row>
    <row r="31" spans="1:11" x14ac:dyDescent="0.3">
      <c r="A31" s="68">
        <f t="shared" si="3"/>
        <v>18</v>
      </c>
      <c r="B31" s="47"/>
      <c r="C31" s="47"/>
      <c r="D31" s="47"/>
      <c r="E31" s="50"/>
      <c r="F31" s="50"/>
      <c r="G31" s="53">
        <f t="shared" si="0"/>
        <v>0</v>
      </c>
      <c r="H31" s="51"/>
      <c r="I31" s="52" t="str">
        <f t="shared" si="1"/>
        <v>-</v>
      </c>
      <c r="J31" s="53" t="str">
        <f>IF(NOT(D31=""),VLOOKUP(G31,Tabellen!$E$4:$F$38,2,FALSE),"0")</f>
        <v>0</v>
      </c>
      <c r="K31" s="54" t="str">
        <f t="shared" si="2"/>
        <v xml:space="preserve"> </v>
      </c>
    </row>
    <row r="32" spans="1:11" x14ac:dyDescent="0.3">
      <c r="A32" s="68">
        <f t="shared" si="3"/>
        <v>19</v>
      </c>
      <c r="B32" s="47"/>
      <c r="C32" s="47"/>
      <c r="D32" s="47"/>
      <c r="E32" s="50"/>
      <c r="F32" s="50"/>
      <c r="G32" s="53">
        <f t="shared" si="0"/>
        <v>0</v>
      </c>
      <c r="H32" s="51"/>
      <c r="I32" s="52" t="str">
        <f t="shared" si="1"/>
        <v>-</v>
      </c>
      <c r="J32" s="53" t="str">
        <f>IF(NOT(D32=""),VLOOKUP(G32,Tabellen!$E$4:$F$38,2,FALSE),"0")</f>
        <v>0</v>
      </c>
      <c r="K32" s="54" t="str">
        <f t="shared" si="2"/>
        <v xml:space="preserve"> </v>
      </c>
    </row>
    <row r="33" spans="1:11" x14ac:dyDescent="0.3">
      <c r="A33" s="68">
        <f t="shared" si="3"/>
        <v>20</v>
      </c>
      <c r="B33" s="47"/>
      <c r="C33" s="47"/>
      <c r="D33" s="47"/>
      <c r="E33" s="50"/>
      <c r="F33" s="50"/>
      <c r="G33" s="53">
        <f t="shared" si="0"/>
        <v>0</v>
      </c>
      <c r="H33" s="51"/>
      <c r="I33" s="52" t="str">
        <f t="shared" si="1"/>
        <v>-</v>
      </c>
      <c r="J33" s="53" t="str">
        <f>IF(NOT(D33=""),VLOOKUP(G33,Tabellen!$E$4:$F$38,2,FALSE),"0")</f>
        <v>0</v>
      </c>
      <c r="K33" s="54" t="str">
        <f t="shared" si="2"/>
        <v xml:space="preserve"> </v>
      </c>
    </row>
    <row r="34" spans="1:11" x14ac:dyDescent="0.3">
      <c r="A34" s="68">
        <f t="shared" si="3"/>
        <v>21</v>
      </c>
      <c r="B34" s="47"/>
      <c r="C34" s="47"/>
      <c r="D34" s="47"/>
      <c r="E34" s="50"/>
      <c r="F34" s="50"/>
      <c r="G34" s="53">
        <f t="shared" si="0"/>
        <v>0</v>
      </c>
      <c r="H34" s="51"/>
      <c r="I34" s="52" t="str">
        <f t="shared" si="1"/>
        <v>-</v>
      </c>
      <c r="J34" s="53" t="str">
        <f>IF(NOT(D34=""),VLOOKUP(G34,Tabellen!$E$4:$F$38,2,FALSE),"0")</f>
        <v>0</v>
      </c>
      <c r="K34" s="54" t="str">
        <f t="shared" si="2"/>
        <v xml:space="preserve"> </v>
      </c>
    </row>
    <row r="35" spans="1:11" x14ac:dyDescent="0.3">
      <c r="A35" s="68">
        <f t="shared" si="3"/>
        <v>22</v>
      </c>
      <c r="B35" s="47"/>
      <c r="C35" s="47"/>
      <c r="D35" s="47"/>
      <c r="E35" s="50"/>
      <c r="F35" s="50"/>
      <c r="G35" s="53">
        <f t="shared" si="0"/>
        <v>0</v>
      </c>
      <c r="H35" s="51"/>
      <c r="I35" s="52" t="str">
        <f t="shared" si="1"/>
        <v>-</v>
      </c>
      <c r="J35" s="53" t="str">
        <f>IF(NOT(D35=""),VLOOKUP(G35,Tabellen!$E$4:$F$38,2,FALSE),"0")</f>
        <v>0</v>
      </c>
      <c r="K35" s="54" t="str">
        <f t="shared" si="2"/>
        <v xml:space="preserve"> </v>
      </c>
    </row>
    <row r="36" spans="1:11" x14ac:dyDescent="0.3">
      <c r="A36" s="68">
        <f t="shared" si="3"/>
        <v>23</v>
      </c>
      <c r="B36" s="47"/>
      <c r="C36" s="47"/>
      <c r="D36" s="47"/>
      <c r="E36" s="50"/>
      <c r="F36" s="50"/>
      <c r="G36" s="53">
        <f t="shared" si="0"/>
        <v>0</v>
      </c>
      <c r="H36" s="51"/>
      <c r="I36" s="52" t="str">
        <f t="shared" si="1"/>
        <v>-</v>
      </c>
      <c r="J36" s="53" t="str">
        <f>IF(NOT(D36=""),VLOOKUP(G36,Tabellen!$E$4:$F$38,2,FALSE),"0")</f>
        <v>0</v>
      </c>
      <c r="K36" s="54" t="str">
        <f t="shared" si="2"/>
        <v xml:space="preserve"> </v>
      </c>
    </row>
    <row r="37" spans="1:11" x14ac:dyDescent="0.3">
      <c r="A37" s="68">
        <f t="shared" si="3"/>
        <v>24</v>
      </c>
      <c r="B37" s="47"/>
      <c r="C37" s="47"/>
      <c r="D37" s="47"/>
      <c r="E37" s="50"/>
      <c r="F37" s="50"/>
      <c r="G37" s="53">
        <f t="shared" si="0"/>
        <v>0</v>
      </c>
      <c r="H37" s="51"/>
      <c r="I37" s="52" t="str">
        <f t="shared" si="1"/>
        <v>-</v>
      </c>
      <c r="J37" s="53" t="str">
        <f>IF(NOT(D37=""),VLOOKUP(G37,Tabellen!$E$4:$F$38,2,FALSE),"0")</f>
        <v>0</v>
      </c>
      <c r="K37" s="54" t="str">
        <f t="shared" si="2"/>
        <v xml:space="preserve"> </v>
      </c>
    </row>
    <row r="38" spans="1:11" x14ac:dyDescent="0.3">
      <c r="A38" s="68">
        <f t="shared" si="3"/>
        <v>25</v>
      </c>
      <c r="B38" s="47"/>
      <c r="C38" s="47"/>
      <c r="D38" s="47"/>
      <c r="E38" s="50"/>
      <c r="F38" s="50"/>
      <c r="G38" s="53">
        <f t="shared" si="0"/>
        <v>0</v>
      </c>
      <c r="H38" s="51"/>
      <c r="I38" s="52" t="str">
        <f t="shared" si="1"/>
        <v>-</v>
      </c>
      <c r="J38" s="53" t="str">
        <f>IF(NOT(D38=""),VLOOKUP(G38,Tabellen!$E$4:$F$38,2,FALSE),"0")</f>
        <v>0</v>
      </c>
      <c r="K38" s="54" t="str">
        <f t="shared" si="2"/>
        <v xml:space="preserve"> </v>
      </c>
    </row>
    <row r="39" spans="1:11" x14ac:dyDescent="0.3">
      <c r="A39" s="68">
        <f t="shared" si="3"/>
        <v>26</v>
      </c>
      <c r="B39" s="47"/>
      <c r="C39" s="47"/>
      <c r="D39" s="47"/>
      <c r="E39" s="50"/>
      <c r="F39" s="50"/>
      <c r="G39" s="53">
        <f t="shared" si="0"/>
        <v>0</v>
      </c>
      <c r="H39" s="51"/>
      <c r="I39" s="52" t="str">
        <f t="shared" si="1"/>
        <v>-</v>
      </c>
      <c r="J39" s="53" t="str">
        <f>IF(NOT(D39=""),VLOOKUP(G39,Tabellen!$E$4:$F$38,2,FALSE),"0")</f>
        <v>0</v>
      </c>
      <c r="K39" s="54" t="str">
        <f t="shared" si="2"/>
        <v xml:space="preserve"> </v>
      </c>
    </row>
    <row r="40" spans="1:11" x14ac:dyDescent="0.3">
      <c r="A40" s="68">
        <f t="shared" si="3"/>
        <v>27</v>
      </c>
      <c r="B40" s="47"/>
      <c r="C40" s="47"/>
      <c r="D40" s="47"/>
      <c r="E40" s="50"/>
      <c r="F40" s="50"/>
      <c r="G40" s="53">
        <f t="shared" si="0"/>
        <v>0</v>
      </c>
      <c r="H40" s="51"/>
      <c r="I40" s="52" t="str">
        <f t="shared" si="1"/>
        <v>-</v>
      </c>
      <c r="J40" s="53" t="str">
        <f>IF(NOT(D40=""),VLOOKUP(G40,Tabellen!$E$4:$F$38,2,FALSE),"0")</f>
        <v>0</v>
      </c>
      <c r="K40" s="54" t="str">
        <f t="shared" si="2"/>
        <v xml:space="preserve"> </v>
      </c>
    </row>
    <row r="41" spans="1:11" x14ac:dyDescent="0.3">
      <c r="A41" s="68">
        <f t="shared" si="3"/>
        <v>28</v>
      </c>
      <c r="B41" s="47"/>
      <c r="C41" s="47"/>
      <c r="D41" s="47"/>
      <c r="E41" s="50"/>
      <c r="F41" s="50"/>
      <c r="G41" s="53">
        <f t="shared" si="0"/>
        <v>0</v>
      </c>
      <c r="H41" s="51"/>
      <c r="I41" s="52" t="str">
        <f t="shared" si="1"/>
        <v>-</v>
      </c>
      <c r="J41" s="53" t="str">
        <f>IF(NOT(D41=""),VLOOKUP(G41,Tabellen!$E$4:$F$38,2,FALSE),"0")</f>
        <v>0</v>
      </c>
      <c r="K41" s="54" t="str">
        <f t="shared" si="2"/>
        <v xml:space="preserve"> </v>
      </c>
    </row>
    <row r="42" spans="1:11" x14ac:dyDescent="0.3">
      <c r="A42" s="68">
        <f t="shared" si="3"/>
        <v>29</v>
      </c>
      <c r="B42" s="47"/>
      <c r="C42" s="47"/>
      <c r="D42" s="47"/>
      <c r="E42" s="50"/>
      <c r="F42" s="50"/>
      <c r="G42" s="53">
        <f t="shared" si="0"/>
        <v>0</v>
      </c>
      <c r="H42" s="51"/>
      <c r="I42" s="52" t="str">
        <f t="shared" si="1"/>
        <v>-</v>
      </c>
      <c r="J42" s="53" t="str">
        <f>IF(NOT(D42=""),VLOOKUP(G42,Tabellen!$E$4:$F$38,2,FALSE),"0")</f>
        <v>0</v>
      </c>
      <c r="K42" s="54" t="str">
        <f t="shared" si="2"/>
        <v xml:space="preserve"> </v>
      </c>
    </row>
    <row r="43" spans="1:11" x14ac:dyDescent="0.3">
      <c r="A43" s="68">
        <f t="shared" si="3"/>
        <v>30</v>
      </c>
      <c r="B43" s="47"/>
      <c r="C43" s="47"/>
      <c r="D43" s="47"/>
      <c r="E43" s="50"/>
      <c r="F43" s="50"/>
      <c r="G43" s="53">
        <f t="shared" si="0"/>
        <v>0</v>
      </c>
      <c r="H43" s="51"/>
      <c r="I43" s="52" t="str">
        <f t="shared" si="1"/>
        <v>-</v>
      </c>
      <c r="J43" s="53" t="str">
        <f>IF(NOT(D43=""),VLOOKUP(G43,Tabellen!$E$4:$F$38,2,FALSE),"0")</f>
        <v>0</v>
      </c>
      <c r="K43" s="54" t="str">
        <f t="shared" si="2"/>
        <v xml:space="preserve"> </v>
      </c>
    </row>
    <row r="44" spans="1:11" x14ac:dyDescent="0.3">
      <c r="A44" s="68">
        <f t="shared" si="3"/>
        <v>31</v>
      </c>
      <c r="B44" s="47"/>
      <c r="C44" s="47"/>
      <c r="D44" s="47"/>
      <c r="E44" s="50"/>
      <c r="F44" s="50"/>
      <c r="G44" s="53">
        <f t="shared" si="0"/>
        <v>0</v>
      </c>
      <c r="H44" s="51"/>
      <c r="I44" s="52" t="str">
        <f t="shared" si="1"/>
        <v>-</v>
      </c>
      <c r="J44" s="53" t="str">
        <f>IF(NOT(D44=""),VLOOKUP(G44,Tabellen!$E$4:$F$38,2,FALSE),"0")</f>
        <v>0</v>
      </c>
      <c r="K44" s="54" t="str">
        <f t="shared" si="2"/>
        <v xml:space="preserve"> </v>
      </c>
    </row>
    <row r="45" spans="1:11" x14ac:dyDescent="0.3">
      <c r="A45" s="68">
        <f t="shared" si="3"/>
        <v>32</v>
      </c>
      <c r="B45" s="47"/>
      <c r="C45" s="47"/>
      <c r="D45" s="47"/>
      <c r="E45" s="50"/>
      <c r="F45" s="50"/>
      <c r="G45" s="53">
        <f t="shared" si="0"/>
        <v>0</v>
      </c>
      <c r="H45" s="51"/>
      <c r="I45" s="52" t="str">
        <f t="shared" si="1"/>
        <v>-</v>
      </c>
      <c r="J45" s="53" t="str">
        <f>IF(NOT(D45=""),VLOOKUP(G45,Tabellen!$E$4:$F$38,2,FALSE),"0")</f>
        <v>0</v>
      </c>
      <c r="K45" s="54" t="str">
        <f t="shared" si="2"/>
        <v xml:space="preserve"> </v>
      </c>
    </row>
    <row r="46" spans="1:11" x14ac:dyDescent="0.3">
      <c r="A46" s="68">
        <f t="shared" si="3"/>
        <v>33</v>
      </c>
      <c r="B46" s="47"/>
      <c r="C46" s="47"/>
      <c r="D46" s="47"/>
      <c r="E46" s="50"/>
      <c r="F46" s="50"/>
      <c r="G46" s="53">
        <f t="shared" si="0"/>
        <v>0</v>
      </c>
      <c r="H46" s="51"/>
      <c r="I46" s="52" t="str">
        <f t="shared" si="1"/>
        <v>-</v>
      </c>
      <c r="J46" s="53" t="str">
        <f>IF(NOT(D46=""),VLOOKUP(G46,Tabellen!$E$4:$F$38,2,FALSE),"0")</f>
        <v>0</v>
      </c>
      <c r="K46" s="54" t="str">
        <f t="shared" si="2"/>
        <v xml:space="preserve"> </v>
      </c>
    </row>
    <row r="47" spans="1:11" x14ac:dyDescent="0.3">
      <c r="A47" s="68">
        <f t="shared" si="3"/>
        <v>34</v>
      </c>
      <c r="B47" s="47"/>
      <c r="C47" s="47"/>
      <c r="D47" s="47"/>
      <c r="E47" s="50"/>
      <c r="F47" s="50"/>
      <c r="G47" s="53">
        <f t="shared" si="0"/>
        <v>0</v>
      </c>
      <c r="H47" s="51"/>
      <c r="I47" s="52" t="str">
        <f t="shared" si="1"/>
        <v>-</v>
      </c>
      <c r="J47" s="53" t="str">
        <f>IF(NOT(D47=""),VLOOKUP(G47,Tabellen!$E$4:$F$38,2,FALSE),"0")</f>
        <v>0</v>
      </c>
      <c r="K47" s="54" t="str">
        <f t="shared" si="2"/>
        <v xml:space="preserve"> </v>
      </c>
    </row>
    <row r="48" spans="1:11" x14ac:dyDescent="0.3">
      <c r="A48" s="68">
        <f t="shared" si="3"/>
        <v>35</v>
      </c>
      <c r="B48" s="47"/>
      <c r="C48" s="47"/>
      <c r="D48" s="47"/>
      <c r="E48" s="50"/>
      <c r="F48" s="50"/>
      <c r="G48" s="53">
        <f t="shared" si="0"/>
        <v>0</v>
      </c>
      <c r="H48" s="51"/>
      <c r="I48" s="52" t="str">
        <f t="shared" si="1"/>
        <v>-</v>
      </c>
      <c r="J48" s="53" t="str">
        <f>IF(NOT(D48=""),VLOOKUP(G48,Tabellen!$E$4:$F$38,2,FALSE),"0")</f>
        <v>0</v>
      </c>
      <c r="K48" s="54" t="str">
        <f t="shared" si="2"/>
        <v xml:space="preserve"> </v>
      </c>
    </row>
    <row r="49" spans="1:11" x14ac:dyDescent="0.3">
      <c r="A49" s="68">
        <f t="shared" si="3"/>
        <v>36</v>
      </c>
      <c r="B49" s="47"/>
      <c r="C49" s="47"/>
      <c r="D49" s="47"/>
      <c r="E49" s="50"/>
      <c r="F49" s="50"/>
      <c r="G49" s="53">
        <f t="shared" si="0"/>
        <v>0</v>
      </c>
      <c r="H49" s="51"/>
      <c r="I49" s="52" t="str">
        <f t="shared" si="1"/>
        <v>-</v>
      </c>
      <c r="J49" s="53" t="str">
        <f>IF(NOT(D49=""),VLOOKUP(G49,Tabellen!$E$4:$F$38,2,FALSE),"0")</f>
        <v>0</v>
      </c>
      <c r="K49" s="54" t="str">
        <f t="shared" si="2"/>
        <v xml:space="preserve"> </v>
      </c>
    </row>
    <row r="50" spans="1:11" x14ac:dyDescent="0.3">
      <c r="A50" s="68">
        <f t="shared" si="3"/>
        <v>37</v>
      </c>
      <c r="B50" s="47"/>
      <c r="C50" s="47"/>
      <c r="D50" s="47"/>
      <c r="E50" s="50"/>
      <c r="F50" s="50"/>
      <c r="G50" s="53">
        <f t="shared" si="0"/>
        <v>0</v>
      </c>
      <c r="H50" s="51"/>
      <c r="I50" s="52" t="str">
        <f t="shared" si="1"/>
        <v>-</v>
      </c>
      <c r="J50" s="53" t="str">
        <f>IF(NOT(D50=""),VLOOKUP(G50,Tabellen!$E$4:$F$38,2,FALSE),"0")</f>
        <v>0</v>
      </c>
      <c r="K50" s="54" t="str">
        <f t="shared" si="2"/>
        <v xml:space="preserve"> </v>
      </c>
    </row>
    <row r="51" spans="1:11" x14ac:dyDescent="0.3">
      <c r="A51" s="68">
        <f t="shared" si="3"/>
        <v>38</v>
      </c>
      <c r="B51" s="47"/>
      <c r="C51" s="47"/>
      <c r="D51" s="47"/>
      <c r="E51" s="50"/>
      <c r="F51" s="50"/>
      <c r="G51" s="53">
        <f t="shared" si="0"/>
        <v>0</v>
      </c>
      <c r="H51" s="51"/>
      <c r="I51" s="52" t="str">
        <f t="shared" si="1"/>
        <v>-</v>
      </c>
      <c r="J51" s="53" t="str">
        <f>IF(NOT(D51=""),VLOOKUP(G51,Tabellen!$E$4:$F$38,2,FALSE),"0")</f>
        <v>0</v>
      </c>
      <c r="K51" s="54" t="str">
        <f t="shared" si="2"/>
        <v xml:space="preserve"> </v>
      </c>
    </row>
    <row r="52" spans="1:11" x14ac:dyDescent="0.3">
      <c r="A52" s="68">
        <f t="shared" si="3"/>
        <v>39</v>
      </c>
      <c r="B52" s="47"/>
      <c r="C52" s="47"/>
      <c r="D52" s="47"/>
      <c r="E52" s="50"/>
      <c r="F52" s="50"/>
      <c r="G52" s="53">
        <f t="shared" si="0"/>
        <v>0</v>
      </c>
      <c r="H52" s="51"/>
      <c r="I52" s="52" t="str">
        <f t="shared" si="1"/>
        <v>-</v>
      </c>
      <c r="J52" s="53" t="str">
        <f>IF(NOT(D52=""),VLOOKUP(G52,Tabellen!$E$4:$F$38,2,FALSE),"0")</f>
        <v>0</v>
      </c>
      <c r="K52" s="54" t="str">
        <f t="shared" si="2"/>
        <v xml:space="preserve"> </v>
      </c>
    </row>
    <row r="53" spans="1:11" x14ac:dyDescent="0.3">
      <c r="A53" s="68">
        <f t="shared" si="3"/>
        <v>40</v>
      </c>
      <c r="B53" s="47"/>
      <c r="C53" s="47"/>
      <c r="D53" s="47"/>
      <c r="E53" s="50"/>
      <c r="F53" s="50"/>
      <c r="G53" s="53">
        <f t="shared" si="0"/>
        <v>0</v>
      </c>
      <c r="H53" s="51"/>
      <c r="I53" s="52" t="str">
        <f t="shared" si="1"/>
        <v>-</v>
      </c>
      <c r="J53" s="53" t="str">
        <f>IF(NOT(D53=""),VLOOKUP(G53,Tabellen!$E$4:$F$38,2,FALSE),"0")</f>
        <v>0</v>
      </c>
      <c r="K53" s="54" t="str">
        <f t="shared" si="2"/>
        <v xml:space="preserve"> </v>
      </c>
    </row>
    <row r="54" spans="1:11" x14ac:dyDescent="0.3">
      <c r="A54" s="68">
        <f t="shared" si="3"/>
        <v>41</v>
      </c>
      <c r="B54" s="47"/>
      <c r="C54" s="47"/>
      <c r="D54" s="47"/>
      <c r="E54" s="50"/>
      <c r="F54" s="50"/>
      <c r="G54" s="53">
        <f t="shared" si="0"/>
        <v>0</v>
      </c>
      <c r="H54" s="51"/>
      <c r="I54" s="52" t="str">
        <f t="shared" si="1"/>
        <v>-</v>
      </c>
      <c r="J54" s="53" t="str">
        <f>IF(NOT(D54=""),VLOOKUP(G54,Tabellen!$E$4:$F$38,2,FALSE),"0")</f>
        <v>0</v>
      </c>
      <c r="K54" s="54" t="str">
        <f t="shared" si="2"/>
        <v xml:space="preserve"> </v>
      </c>
    </row>
    <row r="55" spans="1:11" x14ac:dyDescent="0.3">
      <c r="A55" s="68">
        <f t="shared" si="3"/>
        <v>42</v>
      </c>
      <c r="B55" s="47"/>
      <c r="C55" s="47"/>
      <c r="D55" s="47"/>
      <c r="E55" s="50"/>
      <c r="F55" s="50"/>
      <c r="G55" s="53">
        <f t="shared" si="0"/>
        <v>0</v>
      </c>
      <c r="H55" s="51"/>
      <c r="I55" s="52" t="str">
        <f t="shared" si="1"/>
        <v>-</v>
      </c>
      <c r="J55" s="53" t="str">
        <f>IF(NOT(D55=""),VLOOKUP(G55,Tabellen!$E$4:$F$38,2,FALSE),"0")</f>
        <v>0</v>
      </c>
      <c r="K55" s="54" t="str">
        <f t="shared" si="2"/>
        <v xml:space="preserve"> </v>
      </c>
    </row>
    <row r="56" spans="1:11" x14ac:dyDescent="0.3">
      <c r="A56" s="68">
        <f t="shared" si="3"/>
        <v>43</v>
      </c>
      <c r="B56" s="47"/>
      <c r="C56" s="47"/>
      <c r="D56" s="47"/>
      <c r="E56" s="50"/>
      <c r="F56" s="50"/>
      <c r="G56" s="53">
        <f t="shared" si="0"/>
        <v>0</v>
      </c>
      <c r="H56" s="51"/>
      <c r="I56" s="52" t="str">
        <f t="shared" si="1"/>
        <v>-</v>
      </c>
      <c r="J56" s="53" t="str">
        <f>IF(NOT(D56=""),VLOOKUP(G56,Tabellen!$E$4:$F$38,2,FALSE),"0")</f>
        <v>0</v>
      </c>
      <c r="K56" s="54" t="str">
        <f t="shared" si="2"/>
        <v xml:space="preserve"> </v>
      </c>
    </row>
    <row r="57" spans="1:11" x14ac:dyDescent="0.3">
      <c r="A57" s="68">
        <f t="shared" si="3"/>
        <v>44</v>
      </c>
      <c r="B57" s="47"/>
      <c r="C57" s="47"/>
      <c r="D57" s="47"/>
      <c r="E57" s="50"/>
      <c r="F57" s="50"/>
      <c r="G57" s="53">
        <f t="shared" si="0"/>
        <v>0</v>
      </c>
      <c r="H57" s="51"/>
      <c r="I57" s="52" t="str">
        <f t="shared" si="1"/>
        <v>-</v>
      </c>
      <c r="J57" s="53" t="str">
        <f>IF(NOT(D57=""),VLOOKUP(G57,Tabellen!$E$4:$F$38,2,FALSE),"0")</f>
        <v>0</v>
      </c>
      <c r="K57" s="54" t="str">
        <f t="shared" si="2"/>
        <v xml:space="preserve"> </v>
      </c>
    </row>
    <row r="58" spans="1:11" x14ac:dyDescent="0.3">
      <c r="A58" s="68">
        <f t="shared" si="3"/>
        <v>45</v>
      </c>
      <c r="B58" s="47"/>
      <c r="C58" s="47"/>
      <c r="D58" s="47"/>
      <c r="E58" s="50"/>
      <c r="F58" s="50"/>
      <c r="G58" s="53">
        <f t="shared" si="0"/>
        <v>0</v>
      </c>
      <c r="H58" s="51"/>
      <c r="I58" s="52" t="str">
        <f t="shared" si="1"/>
        <v>-</v>
      </c>
      <c r="J58" s="53" t="str">
        <f>IF(NOT(D58=""),VLOOKUP(G58,Tabellen!$E$4:$F$38,2,FALSE),"0")</f>
        <v>0</v>
      </c>
      <c r="K58" s="54" t="str">
        <f t="shared" si="2"/>
        <v xml:space="preserve"> </v>
      </c>
    </row>
    <row r="59" spans="1:11" x14ac:dyDescent="0.3">
      <c r="A59" s="68">
        <f t="shared" si="3"/>
        <v>46</v>
      </c>
      <c r="B59" s="47"/>
      <c r="C59" s="47"/>
      <c r="D59" s="47"/>
      <c r="E59" s="50"/>
      <c r="F59" s="50"/>
      <c r="G59" s="53">
        <f t="shared" si="0"/>
        <v>0</v>
      </c>
      <c r="H59" s="51"/>
      <c r="I59" s="52" t="str">
        <f t="shared" si="1"/>
        <v>-</v>
      </c>
      <c r="J59" s="53" t="str">
        <f>IF(NOT(D59=""),VLOOKUP(G59,Tabellen!$E$4:$F$38,2,FALSE),"0")</f>
        <v>0</v>
      </c>
      <c r="K59" s="54" t="str">
        <f t="shared" si="2"/>
        <v xml:space="preserve"> </v>
      </c>
    </row>
    <row r="60" spans="1:11" x14ac:dyDescent="0.3">
      <c r="A60" s="68">
        <f t="shared" si="3"/>
        <v>47</v>
      </c>
      <c r="B60" s="47"/>
      <c r="C60" s="47"/>
      <c r="D60" s="47"/>
      <c r="E60" s="50"/>
      <c r="F60" s="50"/>
      <c r="G60" s="53">
        <f t="shared" si="0"/>
        <v>0</v>
      </c>
      <c r="H60" s="51"/>
      <c r="I60" s="52" t="str">
        <f t="shared" si="1"/>
        <v>-</v>
      </c>
      <c r="J60" s="53" t="str">
        <f>IF(NOT(D60=""),VLOOKUP(G60,Tabellen!$E$4:$F$38,2,FALSE),"0")</f>
        <v>0</v>
      </c>
      <c r="K60" s="54" t="str">
        <f t="shared" si="2"/>
        <v xml:space="preserve"> </v>
      </c>
    </row>
    <row r="61" spans="1:11" x14ac:dyDescent="0.3">
      <c r="A61" s="68">
        <f t="shared" si="3"/>
        <v>48</v>
      </c>
      <c r="B61" s="47"/>
      <c r="C61" s="47"/>
      <c r="D61" s="47"/>
      <c r="E61" s="50"/>
      <c r="F61" s="50"/>
      <c r="G61" s="53">
        <f t="shared" si="0"/>
        <v>0</v>
      </c>
      <c r="H61" s="51"/>
      <c r="I61" s="52" t="str">
        <f t="shared" si="1"/>
        <v>-</v>
      </c>
      <c r="J61" s="53" t="str">
        <f>IF(NOT(D61=""),VLOOKUP(G61,Tabellen!$E$4:$F$38,2,FALSE),"0")</f>
        <v>0</v>
      </c>
      <c r="K61" s="54" t="str">
        <f t="shared" si="2"/>
        <v xml:space="preserve"> </v>
      </c>
    </row>
    <row r="62" spans="1:11" x14ac:dyDescent="0.3">
      <c r="A62" s="68">
        <f t="shared" si="3"/>
        <v>49</v>
      </c>
      <c r="B62" s="47"/>
      <c r="C62" s="47"/>
      <c r="D62" s="47"/>
      <c r="E62" s="50"/>
      <c r="F62" s="50"/>
      <c r="G62" s="53">
        <f t="shared" si="0"/>
        <v>0</v>
      </c>
      <c r="H62" s="51"/>
      <c r="I62" s="52" t="str">
        <f t="shared" si="1"/>
        <v>-</v>
      </c>
      <c r="J62" s="53" t="str">
        <f>IF(NOT(D62=""),VLOOKUP(G62,Tabellen!$E$4:$F$38,2,FALSE),"0")</f>
        <v>0</v>
      </c>
      <c r="K62" s="54" t="str">
        <f t="shared" si="2"/>
        <v xml:space="preserve"> </v>
      </c>
    </row>
    <row r="63" spans="1:11" x14ac:dyDescent="0.3">
      <c r="A63" s="68">
        <f t="shared" si="3"/>
        <v>50</v>
      </c>
      <c r="B63" s="47"/>
      <c r="C63" s="47"/>
      <c r="D63" s="47"/>
      <c r="E63" s="50"/>
      <c r="F63" s="50"/>
      <c r="G63" s="53">
        <f t="shared" si="0"/>
        <v>0</v>
      </c>
      <c r="H63" s="51"/>
      <c r="I63" s="52" t="str">
        <f t="shared" si="1"/>
        <v>-</v>
      </c>
      <c r="J63" s="53" t="str">
        <f>IF(NOT(D63=""),VLOOKUP(G63,Tabellen!$E$4:$F$38,2,FALSE),"0")</f>
        <v>0</v>
      </c>
      <c r="K63" s="54" t="str">
        <f t="shared" si="2"/>
        <v xml:space="preserve"> </v>
      </c>
    </row>
    <row r="64" spans="1:11" x14ac:dyDescent="0.3">
      <c r="A64" s="68">
        <f t="shared" si="3"/>
        <v>51</v>
      </c>
      <c r="B64" s="47"/>
      <c r="C64" s="47"/>
      <c r="D64" s="47"/>
      <c r="E64" s="50"/>
      <c r="F64" s="50"/>
      <c r="G64" s="53">
        <f t="shared" si="0"/>
        <v>0</v>
      </c>
      <c r="H64" s="51"/>
      <c r="I64" s="52" t="str">
        <f t="shared" si="1"/>
        <v>-</v>
      </c>
      <c r="J64" s="53" t="str">
        <f>IF(NOT(D64=""),VLOOKUP(G64,Tabellen!$E$4:$F$38,2,FALSE),"0")</f>
        <v>0</v>
      </c>
      <c r="K64" s="54" t="str">
        <f t="shared" si="2"/>
        <v xml:space="preserve"> </v>
      </c>
    </row>
    <row r="65" spans="1:11" x14ac:dyDescent="0.3">
      <c r="A65" s="68">
        <f t="shared" si="3"/>
        <v>52</v>
      </c>
      <c r="B65" s="47"/>
      <c r="C65" s="47"/>
      <c r="D65" s="47"/>
      <c r="E65" s="50"/>
      <c r="F65" s="50"/>
      <c r="G65" s="53">
        <f t="shared" si="0"/>
        <v>0</v>
      </c>
      <c r="H65" s="51"/>
      <c r="I65" s="52" t="str">
        <f t="shared" si="1"/>
        <v>-</v>
      </c>
      <c r="J65" s="53" t="str">
        <f>IF(NOT(D65=""),VLOOKUP(G65,Tabellen!$E$4:$F$38,2,FALSE),"0")</f>
        <v>0</v>
      </c>
      <c r="K65" s="54" t="str">
        <f t="shared" si="2"/>
        <v xml:space="preserve"> </v>
      </c>
    </row>
    <row r="66" spans="1:11" x14ac:dyDescent="0.3">
      <c r="A66" s="68">
        <f t="shared" si="3"/>
        <v>53</v>
      </c>
      <c r="B66" s="47"/>
      <c r="C66" s="47"/>
      <c r="D66" s="47"/>
      <c r="E66" s="50"/>
      <c r="F66" s="50"/>
      <c r="G66" s="53">
        <f t="shared" si="0"/>
        <v>0</v>
      </c>
      <c r="H66" s="51"/>
      <c r="I66" s="52" t="str">
        <f t="shared" si="1"/>
        <v>-</v>
      </c>
      <c r="J66" s="53" t="str">
        <f>IF(NOT(D66=""),VLOOKUP(G66,Tabellen!$E$4:$F$38,2,FALSE),"0")</f>
        <v>0</v>
      </c>
      <c r="K66" s="54" t="str">
        <f t="shared" si="2"/>
        <v xml:space="preserve"> </v>
      </c>
    </row>
    <row r="67" spans="1:11" x14ac:dyDescent="0.3">
      <c r="A67" s="68">
        <f t="shared" si="3"/>
        <v>54</v>
      </c>
      <c r="B67" s="47"/>
      <c r="C67" s="47"/>
      <c r="D67" s="47"/>
      <c r="E67" s="50"/>
      <c r="F67" s="50"/>
      <c r="G67" s="53">
        <f t="shared" si="0"/>
        <v>0</v>
      </c>
      <c r="H67" s="51"/>
      <c r="I67" s="52" t="str">
        <f t="shared" si="1"/>
        <v>-</v>
      </c>
      <c r="J67" s="53" t="str">
        <f>IF(NOT(D67=""),VLOOKUP(G67,Tabellen!$E$4:$F$38,2,FALSE),"0")</f>
        <v>0</v>
      </c>
      <c r="K67" s="54" t="str">
        <f t="shared" si="2"/>
        <v xml:space="preserve"> </v>
      </c>
    </row>
    <row r="68" spans="1:11" x14ac:dyDescent="0.3">
      <c r="A68" s="68">
        <f t="shared" si="3"/>
        <v>55</v>
      </c>
      <c r="B68" s="47"/>
      <c r="C68" s="47"/>
      <c r="D68" s="47"/>
      <c r="E68" s="50"/>
      <c r="F68" s="50"/>
      <c r="G68" s="53">
        <f t="shared" si="0"/>
        <v>0</v>
      </c>
      <c r="H68" s="51"/>
      <c r="I68" s="52" t="str">
        <f t="shared" si="1"/>
        <v>-</v>
      </c>
      <c r="J68" s="53" t="str">
        <f>IF(NOT(D68=""),VLOOKUP(G68,Tabellen!$E$4:$F$38,2,FALSE),"0")</f>
        <v>0</v>
      </c>
      <c r="K68" s="54" t="str">
        <f t="shared" si="2"/>
        <v xml:space="preserve"> </v>
      </c>
    </row>
    <row r="69" spans="1:11" x14ac:dyDescent="0.3">
      <c r="A69" s="68">
        <f t="shared" si="3"/>
        <v>56</v>
      </c>
      <c r="B69" s="47"/>
      <c r="C69" s="47"/>
      <c r="D69" s="47"/>
      <c r="E69" s="50"/>
      <c r="F69" s="50"/>
      <c r="G69" s="53">
        <f t="shared" si="0"/>
        <v>0</v>
      </c>
      <c r="H69" s="51"/>
      <c r="I69" s="52" t="str">
        <f t="shared" si="1"/>
        <v>-</v>
      </c>
      <c r="J69" s="53" t="str">
        <f>IF(NOT(D69=""),VLOOKUP(G69,Tabellen!$E$4:$F$38,2,FALSE),"0")</f>
        <v>0</v>
      </c>
      <c r="K69" s="54" t="str">
        <f t="shared" si="2"/>
        <v xml:space="preserve"> </v>
      </c>
    </row>
    <row r="70" spans="1:11" x14ac:dyDescent="0.3">
      <c r="A70" s="68">
        <f t="shared" si="3"/>
        <v>57</v>
      </c>
      <c r="B70" s="47"/>
      <c r="C70" s="47"/>
      <c r="D70" s="47"/>
      <c r="E70" s="50"/>
      <c r="F70" s="50"/>
      <c r="G70" s="53">
        <f t="shared" si="0"/>
        <v>0</v>
      </c>
      <c r="H70" s="51"/>
      <c r="I70" s="52" t="str">
        <f t="shared" si="1"/>
        <v>-</v>
      </c>
      <c r="J70" s="53" t="str">
        <f>IF(NOT(D70=""),VLOOKUP(G70,Tabellen!$E$4:$F$38,2,FALSE),"0")</f>
        <v>0</v>
      </c>
      <c r="K70" s="54" t="str">
        <f t="shared" si="2"/>
        <v xml:space="preserve"> </v>
      </c>
    </row>
    <row r="71" spans="1:11" x14ac:dyDescent="0.3">
      <c r="A71" s="68">
        <f t="shared" si="3"/>
        <v>58</v>
      </c>
      <c r="B71" s="47"/>
      <c r="C71" s="47"/>
      <c r="D71" s="47"/>
      <c r="E71" s="50"/>
      <c r="F71" s="50"/>
      <c r="G71" s="53">
        <f t="shared" si="0"/>
        <v>0</v>
      </c>
      <c r="H71" s="51"/>
      <c r="I71" s="52" t="str">
        <f t="shared" si="1"/>
        <v>-</v>
      </c>
      <c r="J71" s="53" t="str">
        <f>IF(NOT(D71=""),VLOOKUP(G71,Tabellen!$E$4:$F$38,2,FALSE),"0")</f>
        <v>0</v>
      </c>
      <c r="K71" s="54" t="str">
        <f t="shared" si="2"/>
        <v xml:space="preserve"> </v>
      </c>
    </row>
    <row r="72" spans="1:11" x14ac:dyDescent="0.3">
      <c r="A72" s="68">
        <f t="shared" si="3"/>
        <v>59</v>
      </c>
      <c r="B72" s="47"/>
      <c r="C72" s="47"/>
      <c r="D72" s="47"/>
      <c r="E72" s="50"/>
      <c r="F72" s="50"/>
      <c r="G72" s="53">
        <f t="shared" si="0"/>
        <v>0</v>
      </c>
      <c r="H72" s="51"/>
      <c r="I72" s="52" t="str">
        <f t="shared" si="1"/>
        <v>-</v>
      </c>
      <c r="J72" s="53" t="str">
        <f>IF(NOT(D72=""),VLOOKUP(G72,Tabellen!$E$4:$F$38,2,FALSE),"0")</f>
        <v>0</v>
      </c>
      <c r="K72" s="54" t="str">
        <f t="shared" si="2"/>
        <v xml:space="preserve"> </v>
      </c>
    </row>
    <row r="73" spans="1:11" x14ac:dyDescent="0.3">
      <c r="A73" s="68">
        <f t="shared" si="3"/>
        <v>60</v>
      </c>
      <c r="B73" s="47"/>
      <c r="C73" s="47"/>
      <c r="D73" s="47"/>
      <c r="E73" s="50"/>
      <c r="F73" s="50"/>
      <c r="G73" s="53">
        <f t="shared" si="0"/>
        <v>0</v>
      </c>
      <c r="H73" s="51"/>
      <c r="I73" s="52" t="str">
        <f t="shared" si="1"/>
        <v>-</v>
      </c>
      <c r="J73" s="53" t="str">
        <f>IF(NOT(D73=""),VLOOKUP(G73,Tabellen!$E$4:$F$38,2,FALSE),"0")</f>
        <v>0</v>
      </c>
      <c r="K73" s="54" t="str">
        <f t="shared" si="2"/>
        <v xml:space="preserve"> </v>
      </c>
    </row>
    <row r="74" spans="1:11" x14ac:dyDescent="0.3">
      <c r="A74" s="68">
        <f t="shared" si="3"/>
        <v>61</v>
      </c>
      <c r="B74" s="47"/>
      <c r="C74" s="47"/>
      <c r="D74" s="47"/>
      <c r="E74" s="50"/>
      <c r="F74" s="50"/>
      <c r="G74" s="53">
        <f t="shared" si="0"/>
        <v>0</v>
      </c>
      <c r="H74" s="51"/>
      <c r="I74" s="52" t="str">
        <f t="shared" si="1"/>
        <v>-</v>
      </c>
      <c r="J74" s="53" t="str">
        <f>IF(NOT(D74=""),VLOOKUP(G74,Tabellen!$E$4:$F$38,2,FALSE),"0")</f>
        <v>0</v>
      </c>
      <c r="K74" s="54" t="str">
        <f t="shared" si="2"/>
        <v xml:space="preserve"> </v>
      </c>
    </row>
    <row r="75" spans="1:11" x14ac:dyDescent="0.3">
      <c r="A75" s="68">
        <f t="shared" si="3"/>
        <v>62</v>
      </c>
      <c r="B75" s="47"/>
      <c r="C75" s="47"/>
      <c r="D75" s="47"/>
      <c r="E75" s="50"/>
      <c r="F75" s="50"/>
      <c r="G75" s="53">
        <f t="shared" si="0"/>
        <v>0</v>
      </c>
      <c r="H75" s="51"/>
      <c r="I75" s="52" t="str">
        <f t="shared" si="1"/>
        <v>-</v>
      </c>
      <c r="J75" s="53" t="str">
        <f>IF(NOT(D75=""),VLOOKUP(G75,Tabellen!$E$4:$F$38,2,FALSE),"0")</f>
        <v>0</v>
      </c>
      <c r="K75" s="54" t="str">
        <f t="shared" si="2"/>
        <v xml:space="preserve"> </v>
      </c>
    </row>
    <row r="76" spans="1:11" x14ac:dyDescent="0.3">
      <c r="A76" s="68">
        <f t="shared" si="3"/>
        <v>63</v>
      </c>
      <c r="B76" s="47"/>
      <c r="C76" s="47"/>
      <c r="D76" s="47"/>
      <c r="E76" s="50"/>
      <c r="F76" s="50"/>
      <c r="G76" s="53">
        <f t="shared" si="0"/>
        <v>0</v>
      </c>
      <c r="H76" s="51"/>
      <c r="I76" s="52" t="str">
        <f t="shared" si="1"/>
        <v>-</v>
      </c>
      <c r="J76" s="53" t="str">
        <f>IF(NOT(D76=""),VLOOKUP(G76,Tabellen!$E$4:$F$38,2,FALSE),"0")</f>
        <v>0</v>
      </c>
      <c r="K76" s="54" t="str">
        <f t="shared" si="2"/>
        <v xml:space="preserve"> </v>
      </c>
    </row>
    <row r="77" spans="1:11" x14ac:dyDescent="0.3">
      <c r="A77" s="68">
        <f t="shared" si="3"/>
        <v>64</v>
      </c>
      <c r="B77" s="47"/>
      <c r="C77" s="47"/>
      <c r="D77" s="47"/>
      <c r="E77" s="50"/>
      <c r="F77" s="50"/>
      <c r="G77" s="53">
        <f t="shared" si="0"/>
        <v>0</v>
      </c>
      <c r="H77" s="51"/>
      <c r="I77" s="52" t="str">
        <f t="shared" si="1"/>
        <v>-</v>
      </c>
      <c r="J77" s="53" t="str">
        <f>IF(NOT(D77=""),VLOOKUP(G77,Tabellen!$E$4:$F$38,2,FALSE),"0")</f>
        <v>0</v>
      </c>
      <c r="K77" s="54" t="str">
        <f t="shared" si="2"/>
        <v xml:space="preserve"> </v>
      </c>
    </row>
    <row r="78" spans="1:11" x14ac:dyDescent="0.3">
      <c r="A78" s="68">
        <f t="shared" si="3"/>
        <v>65</v>
      </c>
      <c r="B78" s="47"/>
      <c r="C78" s="47"/>
      <c r="D78" s="47"/>
      <c r="E78" s="50"/>
      <c r="F78" s="50"/>
      <c r="G78" s="53">
        <f t="shared" si="0"/>
        <v>0</v>
      </c>
      <c r="H78" s="51"/>
      <c r="I78" s="52" t="str">
        <f t="shared" ref="I78:I110" si="4">IF(D78="Lopende_sectie","km","-")</f>
        <v>-</v>
      </c>
      <c r="J78" s="53" t="str">
        <f>IF(NOT(D78=""),VLOOKUP(G78,Tabellen!$E$4:$F$38,2,FALSE),"0")</f>
        <v>0</v>
      </c>
      <c r="K78" s="54" t="str">
        <f t="shared" ref="K78:K110" si="5">IF(H78,J78*H78," ")</f>
        <v xml:space="preserve"> </v>
      </c>
    </row>
    <row r="79" spans="1:11" x14ac:dyDescent="0.3">
      <c r="A79" s="68">
        <f t="shared" si="3"/>
        <v>66</v>
      </c>
      <c r="B79" s="47"/>
      <c r="C79" s="47"/>
      <c r="D79" s="47"/>
      <c r="E79" s="50"/>
      <c r="F79" s="50"/>
      <c r="G79" s="53">
        <f t="shared" ref="G79:G110" si="6">IF(OR(D79="Lopende_sectie",D79="Kruising"),F79,E79)</f>
        <v>0</v>
      </c>
      <c r="H79" s="51"/>
      <c r="I79" s="52" t="str">
        <f t="shared" si="4"/>
        <v>-</v>
      </c>
      <c r="J79" s="53" t="str">
        <f>IF(NOT(D79=""),VLOOKUP(G79,Tabellen!$E$4:$F$38,2,FALSE),"0")</f>
        <v>0</v>
      </c>
      <c r="K79" s="54" t="str">
        <f t="shared" si="5"/>
        <v xml:space="preserve"> </v>
      </c>
    </row>
    <row r="80" spans="1:11" x14ac:dyDescent="0.3">
      <c r="A80" s="68">
        <f t="shared" ref="A80:A110" si="7">A79+1</f>
        <v>67</v>
      </c>
      <c r="B80" s="47"/>
      <c r="C80" s="47"/>
      <c r="D80" s="47"/>
      <c r="E80" s="50"/>
      <c r="F80" s="50"/>
      <c r="G80" s="53">
        <f t="shared" si="6"/>
        <v>0</v>
      </c>
      <c r="H80" s="51"/>
      <c r="I80" s="52" t="str">
        <f t="shared" si="4"/>
        <v>-</v>
      </c>
      <c r="J80" s="53" t="str">
        <f>IF(NOT(D80=""),VLOOKUP(G80,Tabellen!$E$4:$F$38,2,FALSE),"0")</f>
        <v>0</v>
      </c>
      <c r="K80" s="54" t="str">
        <f t="shared" si="5"/>
        <v xml:space="preserve"> </v>
      </c>
    </row>
    <row r="81" spans="1:11" x14ac:dyDescent="0.3">
      <c r="A81" s="68">
        <f t="shared" si="7"/>
        <v>68</v>
      </c>
      <c r="B81" s="47"/>
      <c r="C81" s="47"/>
      <c r="D81" s="47"/>
      <c r="E81" s="50"/>
      <c r="F81" s="50"/>
      <c r="G81" s="53">
        <f t="shared" si="6"/>
        <v>0</v>
      </c>
      <c r="H81" s="51"/>
      <c r="I81" s="52" t="str">
        <f t="shared" si="4"/>
        <v>-</v>
      </c>
      <c r="J81" s="53" t="str">
        <f>IF(NOT(D81=""),VLOOKUP(G81,Tabellen!$E$4:$F$38,2,FALSE),"0")</f>
        <v>0</v>
      </c>
      <c r="K81" s="54" t="str">
        <f t="shared" si="5"/>
        <v xml:space="preserve"> </v>
      </c>
    </row>
    <row r="82" spans="1:11" x14ac:dyDescent="0.3">
      <c r="A82" s="68">
        <f t="shared" si="7"/>
        <v>69</v>
      </c>
      <c r="B82" s="47"/>
      <c r="C82" s="47"/>
      <c r="D82" s="47"/>
      <c r="E82" s="50"/>
      <c r="F82" s="50"/>
      <c r="G82" s="53">
        <f t="shared" si="6"/>
        <v>0</v>
      </c>
      <c r="H82" s="51"/>
      <c r="I82" s="52" t="str">
        <f t="shared" si="4"/>
        <v>-</v>
      </c>
      <c r="J82" s="53" t="str">
        <f>IF(NOT(D82=""),VLOOKUP(G82,Tabellen!$E$4:$F$38,2,FALSE),"0")</f>
        <v>0</v>
      </c>
      <c r="K82" s="54" t="str">
        <f t="shared" si="5"/>
        <v xml:space="preserve"> </v>
      </c>
    </row>
    <row r="83" spans="1:11" x14ac:dyDescent="0.3">
      <c r="A83" s="68">
        <f t="shared" si="7"/>
        <v>70</v>
      </c>
      <c r="B83" s="47"/>
      <c r="C83" s="47"/>
      <c r="D83" s="47"/>
      <c r="E83" s="50"/>
      <c r="F83" s="50"/>
      <c r="G83" s="53">
        <f t="shared" si="6"/>
        <v>0</v>
      </c>
      <c r="H83" s="51"/>
      <c r="I83" s="52" t="str">
        <f t="shared" si="4"/>
        <v>-</v>
      </c>
      <c r="J83" s="53" t="str">
        <f>IF(NOT(D83=""),VLOOKUP(G83,Tabellen!$E$4:$F$38,2,FALSE),"0")</f>
        <v>0</v>
      </c>
      <c r="K83" s="54" t="str">
        <f t="shared" si="5"/>
        <v xml:space="preserve"> </v>
      </c>
    </row>
    <row r="84" spans="1:11" x14ac:dyDescent="0.3">
      <c r="A84" s="68">
        <f t="shared" si="7"/>
        <v>71</v>
      </c>
      <c r="B84" s="47"/>
      <c r="C84" s="47"/>
      <c r="D84" s="47"/>
      <c r="E84" s="50"/>
      <c r="F84" s="50"/>
      <c r="G84" s="53">
        <f t="shared" si="6"/>
        <v>0</v>
      </c>
      <c r="H84" s="51"/>
      <c r="I84" s="52" t="str">
        <f t="shared" si="4"/>
        <v>-</v>
      </c>
      <c r="J84" s="53" t="str">
        <f>IF(NOT(D84=""),VLOOKUP(G84,Tabellen!$E$4:$F$38,2,FALSE),"0")</f>
        <v>0</v>
      </c>
      <c r="K84" s="54" t="str">
        <f t="shared" si="5"/>
        <v xml:space="preserve"> </v>
      </c>
    </row>
    <row r="85" spans="1:11" x14ac:dyDescent="0.3">
      <c r="A85" s="68">
        <f t="shared" si="7"/>
        <v>72</v>
      </c>
      <c r="B85" s="47"/>
      <c r="C85" s="47"/>
      <c r="D85" s="47"/>
      <c r="E85" s="50"/>
      <c r="F85" s="50"/>
      <c r="G85" s="53">
        <f t="shared" si="6"/>
        <v>0</v>
      </c>
      <c r="H85" s="51"/>
      <c r="I85" s="52" t="str">
        <f t="shared" si="4"/>
        <v>-</v>
      </c>
      <c r="J85" s="53" t="str">
        <f>IF(NOT(D85=""),VLOOKUP(G85,Tabellen!$E$4:$F$38,2,FALSE),"0")</f>
        <v>0</v>
      </c>
      <c r="K85" s="54" t="str">
        <f t="shared" si="5"/>
        <v xml:space="preserve"> </v>
      </c>
    </row>
    <row r="86" spans="1:11" x14ac:dyDescent="0.3">
      <c r="A86" s="68">
        <f t="shared" si="7"/>
        <v>73</v>
      </c>
      <c r="B86" s="47"/>
      <c r="C86" s="47"/>
      <c r="D86" s="47"/>
      <c r="E86" s="50"/>
      <c r="F86" s="50"/>
      <c r="G86" s="53">
        <f t="shared" si="6"/>
        <v>0</v>
      </c>
      <c r="H86" s="51"/>
      <c r="I86" s="52" t="str">
        <f t="shared" si="4"/>
        <v>-</v>
      </c>
      <c r="J86" s="53" t="str">
        <f>IF(NOT(D86=""),VLOOKUP(G86,Tabellen!$E$4:$F$38,2,FALSE),"0")</f>
        <v>0</v>
      </c>
      <c r="K86" s="54" t="str">
        <f t="shared" si="5"/>
        <v xml:space="preserve"> </v>
      </c>
    </row>
    <row r="87" spans="1:11" x14ac:dyDescent="0.3">
      <c r="A87" s="68">
        <f t="shared" si="7"/>
        <v>74</v>
      </c>
      <c r="B87" s="47"/>
      <c r="C87" s="47"/>
      <c r="D87" s="47"/>
      <c r="E87" s="50"/>
      <c r="F87" s="50"/>
      <c r="G87" s="53">
        <f t="shared" si="6"/>
        <v>0</v>
      </c>
      <c r="H87" s="51"/>
      <c r="I87" s="52" t="str">
        <f t="shared" si="4"/>
        <v>-</v>
      </c>
      <c r="J87" s="53" t="str">
        <f>IF(NOT(D87=""),VLOOKUP(G87,Tabellen!$E$4:$F$38,2,FALSE),"0")</f>
        <v>0</v>
      </c>
      <c r="K87" s="54" t="str">
        <f t="shared" si="5"/>
        <v xml:space="preserve"> </v>
      </c>
    </row>
    <row r="88" spans="1:11" x14ac:dyDescent="0.3">
      <c r="A88" s="68">
        <f t="shared" si="7"/>
        <v>75</v>
      </c>
      <c r="B88" s="47"/>
      <c r="C88" s="47"/>
      <c r="D88" s="47"/>
      <c r="E88" s="50"/>
      <c r="F88" s="50"/>
      <c r="G88" s="53">
        <f t="shared" si="6"/>
        <v>0</v>
      </c>
      <c r="H88" s="51"/>
      <c r="I88" s="52" t="str">
        <f t="shared" si="4"/>
        <v>-</v>
      </c>
      <c r="J88" s="53" t="str">
        <f>IF(NOT(D88=""),VLOOKUP(G88,Tabellen!$E$4:$F$38,2,FALSE),"0")</f>
        <v>0</v>
      </c>
      <c r="K88" s="54" t="str">
        <f t="shared" si="5"/>
        <v xml:space="preserve"> </v>
      </c>
    </row>
    <row r="89" spans="1:11" x14ac:dyDescent="0.3">
      <c r="A89" s="68">
        <f t="shared" si="7"/>
        <v>76</v>
      </c>
      <c r="B89" s="47"/>
      <c r="C89" s="47"/>
      <c r="D89" s="47"/>
      <c r="E89" s="50"/>
      <c r="F89" s="50"/>
      <c r="G89" s="53">
        <f t="shared" si="6"/>
        <v>0</v>
      </c>
      <c r="H89" s="51"/>
      <c r="I89" s="52" t="str">
        <f t="shared" si="4"/>
        <v>-</v>
      </c>
      <c r="J89" s="53" t="str">
        <f>IF(NOT(D89=""),VLOOKUP(G89,Tabellen!$E$4:$F$38,2,FALSE),"0")</f>
        <v>0</v>
      </c>
      <c r="K89" s="54" t="str">
        <f t="shared" si="5"/>
        <v xml:space="preserve"> </v>
      </c>
    </row>
    <row r="90" spans="1:11" x14ac:dyDescent="0.3">
      <c r="A90" s="68">
        <f t="shared" si="7"/>
        <v>77</v>
      </c>
      <c r="B90" s="47"/>
      <c r="C90" s="47"/>
      <c r="D90" s="47"/>
      <c r="E90" s="50"/>
      <c r="F90" s="50"/>
      <c r="G90" s="53">
        <f t="shared" si="6"/>
        <v>0</v>
      </c>
      <c r="H90" s="51"/>
      <c r="I90" s="52" t="str">
        <f t="shared" si="4"/>
        <v>-</v>
      </c>
      <c r="J90" s="53" t="str">
        <f>IF(NOT(D90=""),VLOOKUP(G90,Tabellen!$E$4:$F$38,2,FALSE),"0")</f>
        <v>0</v>
      </c>
      <c r="K90" s="54" t="str">
        <f t="shared" si="5"/>
        <v xml:space="preserve"> </v>
      </c>
    </row>
    <row r="91" spans="1:11" x14ac:dyDescent="0.3">
      <c r="A91" s="68">
        <f t="shared" si="7"/>
        <v>78</v>
      </c>
      <c r="B91" s="47"/>
      <c r="C91" s="47"/>
      <c r="D91" s="47"/>
      <c r="E91" s="50"/>
      <c r="F91" s="50"/>
      <c r="G91" s="53">
        <f t="shared" si="6"/>
        <v>0</v>
      </c>
      <c r="H91" s="51"/>
      <c r="I91" s="52" t="str">
        <f t="shared" si="4"/>
        <v>-</v>
      </c>
      <c r="J91" s="53" t="str">
        <f>IF(NOT(D91=""),VLOOKUP(G91,Tabellen!$E$4:$F$38,2,FALSE),"0")</f>
        <v>0</v>
      </c>
      <c r="K91" s="54" t="str">
        <f t="shared" si="5"/>
        <v xml:space="preserve"> </v>
      </c>
    </row>
    <row r="92" spans="1:11" x14ac:dyDescent="0.3">
      <c r="A92" s="68">
        <f t="shared" si="7"/>
        <v>79</v>
      </c>
      <c r="B92" s="47"/>
      <c r="C92" s="47"/>
      <c r="D92" s="47"/>
      <c r="E92" s="50"/>
      <c r="F92" s="50"/>
      <c r="G92" s="53">
        <f t="shared" si="6"/>
        <v>0</v>
      </c>
      <c r="H92" s="51"/>
      <c r="I92" s="52" t="str">
        <f t="shared" si="4"/>
        <v>-</v>
      </c>
      <c r="J92" s="53" t="str">
        <f>IF(NOT(D92=""),VLOOKUP(G92,Tabellen!$E$4:$F$38,2,FALSE),"0")</f>
        <v>0</v>
      </c>
      <c r="K92" s="54" t="str">
        <f t="shared" si="5"/>
        <v xml:space="preserve"> </v>
      </c>
    </row>
    <row r="93" spans="1:11" x14ac:dyDescent="0.3">
      <c r="A93" s="68">
        <f t="shared" si="7"/>
        <v>80</v>
      </c>
      <c r="B93" s="47"/>
      <c r="C93" s="47"/>
      <c r="D93" s="47"/>
      <c r="E93" s="50"/>
      <c r="F93" s="50"/>
      <c r="G93" s="53">
        <f t="shared" si="6"/>
        <v>0</v>
      </c>
      <c r="H93" s="51"/>
      <c r="I93" s="52" t="str">
        <f t="shared" si="4"/>
        <v>-</v>
      </c>
      <c r="J93" s="53" t="str">
        <f>IF(NOT(D93=""),VLOOKUP(G93,Tabellen!$E$4:$F$38,2,FALSE),"0")</f>
        <v>0</v>
      </c>
      <c r="K93" s="54" t="str">
        <f t="shared" si="5"/>
        <v xml:space="preserve"> </v>
      </c>
    </row>
    <row r="94" spans="1:11" x14ac:dyDescent="0.3">
      <c r="A94" s="68">
        <f t="shared" si="7"/>
        <v>81</v>
      </c>
      <c r="B94" s="47"/>
      <c r="C94" s="47"/>
      <c r="D94" s="47"/>
      <c r="E94" s="50"/>
      <c r="F94" s="50"/>
      <c r="G94" s="53">
        <f t="shared" si="6"/>
        <v>0</v>
      </c>
      <c r="H94" s="51"/>
      <c r="I94" s="52" t="str">
        <f t="shared" si="4"/>
        <v>-</v>
      </c>
      <c r="J94" s="53" t="str">
        <f>IF(NOT(D94=""),VLOOKUP(G94,Tabellen!$E$4:$F$38,2,FALSE),"0")</f>
        <v>0</v>
      </c>
      <c r="K94" s="54" t="str">
        <f t="shared" si="5"/>
        <v xml:space="preserve"> </v>
      </c>
    </row>
    <row r="95" spans="1:11" x14ac:dyDescent="0.3">
      <c r="A95" s="68">
        <f t="shared" si="7"/>
        <v>82</v>
      </c>
      <c r="B95" s="47"/>
      <c r="C95" s="47"/>
      <c r="D95" s="47"/>
      <c r="E95" s="50"/>
      <c r="F95" s="50"/>
      <c r="G95" s="53">
        <f t="shared" si="6"/>
        <v>0</v>
      </c>
      <c r="H95" s="51"/>
      <c r="I95" s="52" t="str">
        <f t="shared" si="4"/>
        <v>-</v>
      </c>
      <c r="J95" s="53" t="str">
        <f>IF(NOT(D95=""),VLOOKUP(G95,Tabellen!$E$4:$F$38,2,FALSE),"0")</f>
        <v>0</v>
      </c>
      <c r="K95" s="54" t="str">
        <f t="shared" si="5"/>
        <v xml:space="preserve"> </v>
      </c>
    </row>
    <row r="96" spans="1:11" x14ac:dyDescent="0.3">
      <c r="A96" s="68">
        <f t="shared" si="7"/>
        <v>83</v>
      </c>
      <c r="B96" s="47"/>
      <c r="C96" s="47"/>
      <c r="D96" s="47"/>
      <c r="E96" s="50"/>
      <c r="F96" s="50"/>
      <c r="G96" s="53">
        <f t="shared" si="6"/>
        <v>0</v>
      </c>
      <c r="H96" s="51"/>
      <c r="I96" s="52" t="str">
        <f t="shared" si="4"/>
        <v>-</v>
      </c>
      <c r="J96" s="53" t="str">
        <f>IF(NOT(D96=""),VLOOKUP(G96,Tabellen!$E$4:$F$38,2,FALSE),"0")</f>
        <v>0</v>
      </c>
      <c r="K96" s="54" t="str">
        <f t="shared" si="5"/>
        <v xml:space="preserve"> </v>
      </c>
    </row>
    <row r="97" spans="1:11" x14ac:dyDescent="0.3">
      <c r="A97" s="68">
        <f t="shared" si="7"/>
        <v>84</v>
      </c>
      <c r="B97" s="47"/>
      <c r="C97" s="47"/>
      <c r="D97" s="47"/>
      <c r="E97" s="50"/>
      <c r="F97" s="50"/>
      <c r="G97" s="53">
        <f t="shared" si="6"/>
        <v>0</v>
      </c>
      <c r="H97" s="51"/>
      <c r="I97" s="52" t="str">
        <f t="shared" si="4"/>
        <v>-</v>
      </c>
      <c r="J97" s="53" t="str">
        <f>IF(NOT(D97=""),VLOOKUP(G97,Tabellen!$E$4:$F$38,2,FALSE),"0")</f>
        <v>0</v>
      </c>
      <c r="K97" s="54" t="str">
        <f t="shared" si="5"/>
        <v xml:space="preserve"> </v>
      </c>
    </row>
    <row r="98" spans="1:11" x14ac:dyDescent="0.3">
      <c r="A98" s="68">
        <f t="shared" si="7"/>
        <v>85</v>
      </c>
      <c r="B98" s="47"/>
      <c r="C98" s="47"/>
      <c r="D98" s="47"/>
      <c r="E98" s="50"/>
      <c r="F98" s="50"/>
      <c r="G98" s="53">
        <f t="shared" si="6"/>
        <v>0</v>
      </c>
      <c r="H98" s="51"/>
      <c r="I98" s="52" t="str">
        <f t="shared" si="4"/>
        <v>-</v>
      </c>
      <c r="J98" s="53" t="str">
        <f>IF(NOT(D98=""),VLOOKUP(G98,Tabellen!$E$4:$F$38,2,FALSE),"0")</f>
        <v>0</v>
      </c>
      <c r="K98" s="54" t="str">
        <f t="shared" si="5"/>
        <v xml:space="preserve"> </v>
      </c>
    </row>
    <row r="99" spans="1:11" x14ac:dyDescent="0.3">
      <c r="A99" s="68">
        <f t="shared" si="7"/>
        <v>86</v>
      </c>
      <c r="B99" s="47"/>
      <c r="C99" s="47"/>
      <c r="D99" s="47"/>
      <c r="E99" s="50"/>
      <c r="F99" s="50"/>
      <c r="G99" s="53">
        <f t="shared" si="6"/>
        <v>0</v>
      </c>
      <c r="H99" s="51"/>
      <c r="I99" s="52" t="str">
        <f t="shared" si="4"/>
        <v>-</v>
      </c>
      <c r="J99" s="53" t="str">
        <f>IF(NOT(D99=""),VLOOKUP(G99,Tabellen!$E$4:$F$38,2,FALSE),"0")</f>
        <v>0</v>
      </c>
      <c r="K99" s="54" t="str">
        <f t="shared" si="5"/>
        <v xml:space="preserve"> </v>
      </c>
    </row>
    <row r="100" spans="1:11" x14ac:dyDescent="0.3">
      <c r="A100" s="68">
        <f t="shared" si="7"/>
        <v>87</v>
      </c>
      <c r="B100" s="47"/>
      <c r="C100" s="47"/>
      <c r="D100" s="47"/>
      <c r="E100" s="50"/>
      <c r="F100" s="50"/>
      <c r="G100" s="53">
        <f t="shared" si="6"/>
        <v>0</v>
      </c>
      <c r="H100" s="51"/>
      <c r="I100" s="52" t="str">
        <f t="shared" si="4"/>
        <v>-</v>
      </c>
      <c r="J100" s="53" t="str">
        <f>IF(NOT(D100=""),VLOOKUP(G100,Tabellen!$E$4:$F$38,2,FALSE),"0")</f>
        <v>0</v>
      </c>
      <c r="K100" s="54" t="str">
        <f t="shared" si="5"/>
        <v xml:space="preserve"> </v>
      </c>
    </row>
    <row r="101" spans="1:11" x14ac:dyDescent="0.3">
      <c r="A101" s="68">
        <f t="shared" si="7"/>
        <v>88</v>
      </c>
      <c r="B101" s="47"/>
      <c r="C101" s="47"/>
      <c r="D101" s="47"/>
      <c r="E101" s="50"/>
      <c r="F101" s="50"/>
      <c r="G101" s="53">
        <f t="shared" si="6"/>
        <v>0</v>
      </c>
      <c r="H101" s="51"/>
      <c r="I101" s="52" t="str">
        <f t="shared" si="4"/>
        <v>-</v>
      </c>
      <c r="J101" s="53" t="str">
        <f>IF(NOT(D101=""),VLOOKUP(G101,Tabellen!$E$4:$F$38,2,FALSE),"0")</f>
        <v>0</v>
      </c>
      <c r="K101" s="54" t="str">
        <f t="shared" si="5"/>
        <v xml:space="preserve"> </v>
      </c>
    </row>
    <row r="102" spans="1:11" x14ac:dyDescent="0.3">
      <c r="A102" s="68">
        <f t="shared" si="7"/>
        <v>89</v>
      </c>
      <c r="B102" s="47"/>
      <c r="C102" s="47"/>
      <c r="D102" s="47"/>
      <c r="E102" s="50"/>
      <c r="F102" s="50"/>
      <c r="G102" s="53">
        <f t="shared" si="6"/>
        <v>0</v>
      </c>
      <c r="H102" s="51"/>
      <c r="I102" s="52" t="str">
        <f t="shared" si="4"/>
        <v>-</v>
      </c>
      <c r="J102" s="53" t="str">
        <f>IF(NOT(D102=""),VLOOKUP(G102,Tabellen!$E$4:$F$38,2,FALSE),"0")</f>
        <v>0</v>
      </c>
      <c r="K102" s="54" t="str">
        <f t="shared" si="5"/>
        <v xml:space="preserve"> </v>
      </c>
    </row>
    <row r="103" spans="1:11" x14ac:dyDescent="0.3">
      <c r="A103" s="68">
        <f t="shared" si="7"/>
        <v>90</v>
      </c>
      <c r="B103" s="47"/>
      <c r="C103" s="47"/>
      <c r="D103" s="47"/>
      <c r="E103" s="50"/>
      <c r="F103" s="50"/>
      <c r="G103" s="53">
        <f t="shared" si="6"/>
        <v>0</v>
      </c>
      <c r="H103" s="51"/>
      <c r="I103" s="52" t="str">
        <f t="shared" si="4"/>
        <v>-</v>
      </c>
      <c r="J103" s="53" t="str">
        <f>IF(NOT(D103=""),VLOOKUP(G103,Tabellen!$E$4:$F$38,2,FALSE),"0")</f>
        <v>0</v>
      </c>
      <c r="K103" s="54" t="str">
        <f t="shared" si="5"/>
        <v xml:space="preserve"> </v>
      </c>
    </row>
    <row r="104" spans="1:11" x14ac:dyDescent="0.3">
      <c r="A104" s="68">
        <f t="shared" si="7"/>
        <v>91</v>
      </c>
      <c r="B104" s="47"/>
      <c r="C104" s="47"/>
      <c r="D104" s="47"/>
      <c r="E104" s="50"/>
      <c r="F104" s="50"/>
      <c r="G104" s="53">
        <f t="shared" si="6"/>
        <v>0</v>
      </c>
      <c r="H104" s="51"/>
      <c r="I104" s="52" t="str">
        <f t="shared" si="4"/>
        <v>-</v>
      </c>
      <c r="J104" s="53" t="str">
        <f>IF(NOT(D104=""),VLOOKUP(G104,Tabellen!$E$4:$F$38,2,FALSE),"0")</f>
        <v>0</v>
      </c>
      <c r="K104" s="54" t="str">
        <f t="shared" si="5"/>
        <v xml:space="preserve"> </v>
      </c>
    </row>
    <row r="105" spans="1:11" x14ac:dyDescent="0.3">
      <c r="A105" s="68">
        <f t="shared" si="7"/>
        <v>92</v>
      </c>
      <c r="B105" s="47"/>
      <c r="C105" s="47"/>
      <c r="D105" s="47"/>
      <c r="E105" s="50"/>
      <c r="F105" s="50"/>
      <c r="G105" s="53">
        <f t="shared" si="6"/>
        <v>0</v>
      </c>
      <c r="H105" s="51"/>
      <c r="I105" s="52" t="str">
        <f t="shared" si="4"/>
        <v>-</v>
      </c>
      <c r="J105" s="53" t="str">
        <f>IF(NOT(D105=""),VLOOKUP(G105,Tabellen!$E$4:$F$38,2,FALSE),"0")</f>
        <v>0</v>
      </c>
      <c r="K105" s="54" t="str">
        <f t="shared" si="5"/>
        <v xml:space="preserve"> </v>
      </c>
    </row>
    <row r="106" spans="1:11" x14ac:dyDescent="0.3">
      <c r="A106" s="68">
        <f t="shared" si="7"/>
        <v>93</v>
      </c>
      <c r="B106" s="47"/>
      <c r="C106" s="47"/>
      <c r="D106" s="47"/>
      <c r="E106" s="50"/>
      <c r="F106" s="50"/>
      <c r="G106" s="53">
        <f t="shared" si="6"/>
        <v>0</v>
      </c>
      <c r="H106" s="51"/>
      <c r="I106" s="52" t="str">
        <f t="shared" si="4"/>
        <v>-</v>
      </c>
      <c r="J106" s="53" t="str">
        <f>IF(NOT(D106=""),VLOOKUP(G106,Tabellen!$E$4:$F$38,2,FALSE),"0")</f>
        <v>0</v>
      </c>
      <c r="K106" s="54" t="str">
        <f t="shared" si="5"/>
        <v xml:space="preserve"> </v>
      </c>
    </row>
    <row r="107" spans="1:11" x14ac:dyDescent="0.3">
      <c r="A107" s="68">
        <f t="shared" si="7"/>
        <v>94</v>
      </c>
      <c r="B107" s="47"/>
      <c r="C107" s="47"/>
      <c r="D107" s="47"/>
      <c r="E107" s="50"/>
      <c r="F107" s="50"/>
      <c r="G107" s="53">
        <f t="shared" si="6"/>
        <v>0</v>
      </c>
      <c r="H107" s="51"/>
      <c r="I107" s="52" t="str">
        <f t="shared" si="4"/>
        <v>-</v>
      </c>
      <c r="J107" s="53" t="str">
        <f>IF(NOT(D107=""),VLOOKUP(G107,Tabellen!$E$4:$F$38,2,FALSE),"0")</f>
        <v>0</v>
      </c>
      <c r="K107" s="54" t="str">
        <f t="shared" si="5"/>
        <v xml:space="preserve"> </v>
      </c>
    </row>
    <row r="108" spans="1:11" x14ac:dyDescent="0.3">
      <c r="A108" s="68">
        <f t="shared" si="7"/>
        <v>95</v>
      </c>
      <c r="B108" s="47"/>
      <c r="C108" s="47"/>
      <c r="D108" s="47"/>
      <c r="E108" s="50"/>
      <c r="F108" s="50"/>
      <c r="G108" s="53">
        <f t="shared" si="6"/>
        <v>0</v>
      </c>
      <c r="H108" s="51"/>
      <c r="I108" s="52" t="str">
        <f t="shared" si="4"/>
        <v>-</v>
      </c>
      <c r="J108" s="53" t="str">
        <f>IF(NOT(D108=""),VLOOKUP(G108,Tabellen!$E$4:$F$38,2,FALSE),"0")</f>
        <v>0</v>
      </c>
      <c r="K108" s="54" t="str">
        <f t="shared" si="5"/>
        <v xml:space="preserve"> </v>
      </c>
    </row>
    <row r="109" spans="1:11" x14ac:dyDescent="0.3">
      <c r="A109" s="68">
        <f t="shared" si="7"/>
        <v>96</v>
      </c>
      <c r="B109" s="47"/>
      <c r="C109" s="47"/>
      <c r="D109" s="47"/>
      <c r="E109" s="50"/>
      <c r="F109" s="50"/>
      <c r="G109" s="53">
        <f t="shared" si="6"/>
        <v>0</v>
      </c>
      <c r="H109" s="51"/>
      <c r="I109" s="52" t="str">
        <f t="shared" si="4"/>
        <v>-</v>
      </c>
      <c r="J109" s="53" t="str">
        <f>IF(NOT(D109=""),VLOOKUP(G109,Tabellen!$E$4:$F$38,2,FALSE),"0")</f>
        <v>0</v>
      </c>
      <c r="K109" s="54" t="str">
        <f t="shared" si="5"/>
        <v xml:space="preserve"> </v>
      </c>
    </row>
    <row r="110" spans="1:11" x14ac:dyDescent="0.3">
      <c r="A110" s="68">
        <f t="shared" si="7"/>
        <v>97</v>
      </c>
      <c r="B110" s="47"/>
      <c r="C110" s="47"/>
      <c r="D110" s="47"/>
      <c r="E110" s="50"/>
      <c r="F110" s="50"/>
      <c r="G110" s="53">
        <f t="shared" si="6"/>
        <v>0</v>
      </c>
      <c r="H110" s="51"/>
      <c r="I110" s="52" t="str">
        <f t="shared" si="4"/>
        <v>-</v>
      </c>
      <c r="J110" s="53" t="str">
        <f>IF(NOT(D110=""),VLOOKUP(G110,Tabellen!$E$4:$F$38,2,FALSE),"0")</f>
        <v>0</v>
      </c>
      <c r="K110" s="54" t="str">
        <f t="shared" si="5"/>
        <v xml:space="preserve"> </v>
      </c>
    </row>
  </sheetData>
  <sheetProtection password="9814" sheet="1" objects="1" scenarios="1" selectLockedCells="1"/>
  <mergeCells count="4">
    <mergeCell ref="A1:K1"/>
    <mergeCell ref="H12:I12"/>
    <mergeCell ref="E3:K3"/>
    <mergeCell ref="B3:D3"/>
  </mergeCells>
  <conditionalFormatting sqref="H14:K14 H14:H22 D19:K110 G15:K18">
    <cfRule type="expression" dxfId="61" priority="37">
      <formula>$D14="Zone_30"</formula>
    </cfRule>
    <cfRule type="expression" dxfId="60" priority="38">
      <formula>$D14="Oversteek_in_Zone_30"</formula>
    </cfRule>
    <cfRule type="expression" dxfId="59" priority="39">
      <formula>$D14="Lopende_sectie"</formula>
    </cfRule>
    <cfRule type="expression" dxfId="58" priority="40">
      <formula>$D14="Kruising"</formula>
    </cfRule>
    <cfRule type="expression" dxfId="57" priority="42">
      <formula>$D14="Gevaarlijk_punt"</formula>
    </cfRule>
  </conditionalFormatting>
  <conditionalFormatting sqref="F10">
    <cfRule type="cellIs" dxfId="56" priority="36" operator="greaterThan">
      <formula>95</formula>
    </cfRule>
  </conditionalFormatting>
  <conditionalFormatting sqref="G14:G110">
    <cfRule type="expression" dxfId="55" priority="31">
      <formula>$D14="Zone_30"</formula>
    </cfRule>
    <cfRule type="expression" dxfId="54" priority="32">
      <formula>$D14="Oversteek_in_Zone_30"</formula>
    </cfRule>
    <cfRule type="expression" dxfId="53" priority="33">
      <formula>$D14="Lopende_sectie"</formula>
    </cfRule>
    <cfRule type="expression" dxfId="52" priority="34">
      <formula>$D14="Kruising"</formula>
    </cfRule>
    <cfRule type="expression" dxfId="51" priority="35">
      <formula>$D14="Gevaarlijk_punt"</formula>
    </cfRule>
  </conditionalFormatting>
  <conditionalFormatting sqref="D14:F14 D16:F16">
    <cfRule type="expression" dxfId="50" priority="16">
      <formula>$D14="Zone_30"</formula>
    </cfRule>
    <cfRule type="expression" dxfId="49" priority="17">
      <formula>$D14="Oversteek_in_Zone_30"</formula>
    </cfRule>
    <cfRule type="expression" dxfId="48" priority="18">
      <formula>$D14="Lopende_sectie"</formula>
    </cfRule>
    <cfRule type="expression" dxfId="47" priority="19">
      <formula>$D14="Kruising"</formula>
    </cfRule>
    <cfRule type="expression" dxfId="46" priority="20">
      <formula>$D14="Gevaarlijk_punt"</formula>
    </cfRule>
  </conditionalFormatting>
  <conditionalFormatting sqref="D15:F15">
    <cfRule type="expression" dxfId="45" priority="11">
      <formula>$D15="Zone_30"</formula>
    </cfRule>
    <cfRule type="expression" dxfId="44" priority="12">
      <formula>$D15="Oversteek_in_Zone_30"</formula>
    </cfRule>
    <cfRule type="expression" dxfId="43" priority="13">
      <formula>$D15="Lopende_sectie"</formula>
    </cfRule>
    <cfRule type="expression" dxfId="42" priority="14">
      <formula>$D15="Kruising"</formula>
    </cfRule>
    <cfRule type="expression" dxfId="41" priority="15">
      <formula>$D15="Gevaarlijk_punt"</formula>
    </cfRule>
  </conditionalFormatting>
  <conditionalFormatting sqref="D17:F17">
    <cfRule type="expression" dxfId="40" priority="6">
      <formula>$D17="Zone_30"</formula>
    </cfRule>
    <cfRule type="expression" dxfId="39" priority="7">
      <formula>$D17="Oversteek_in_Zone_30"</formula>
    </cfRule>
    <cfRule type="expression" dxfId="38" priority="8">
      <formula>$D17="Lopende_sectie"</formula>
    </cfRule>
    <cfRule type="expression" dxfId="37" priority="9">
      <formula>$D17="Kruising"</formula>
    </cfRule>
    <cfRule type="expression" dxfId="36" priority="10">
      <formula>$D17="Gevaarlijk_punt"</formula>
    </cfRule>
  </conditionalFormatting>
  <conditionalFormatting sqref="D18:F18">
    <cfRule type="expression" dxfId="35" priority="1">
      <formula>$D18="Zone_30"</formula>
    </cfRule>
    <cfRule type="expression" dxfId="34" priority="2">
      <formula>$D18="Oversteek_in_Zone_30"</formula>
    </cfRule>
    <cfRule type="expression" dxfId="33" priority="3">
      <formula>$D18="Lopende_sectie"</formula>
    </cfRule>
    <cfRule type="expression" dxfId="32" priority="4">
      <formula>$D18="Kruising"</formula>
    </cfRule>
    <cfRule type="expression" dxfId="31" priority="5">
      <formula>$D18="Gevaarlijk_punt"</formula>
    </cfRule>
  </conditionalFormatting>
  <dataValidations count="4">
    <dataValidation type="list" allowBlank="1" showInputMessage="1" showErrorMessage="1" sqref="F14">
      <formula1>INDIRECT($E14)</formula1>
    </dataValidation>
    <dataValidation type="list" allowBlank="1" showInputMessage="1" showErrorMessage="1" sqref="D12 D14:D1048576 E5 E7">
      <formula1>Type</formula1>
    </dataValidation>
    <dataValidation type="list" allowBlank="1" showInputMessage="1" showErrorMessage="1" sqref="K12 E11:F12 E3:E4 E6 E8:E10 B3 F15:F1048576 E111:E1048576">
      <formula1>INDIRECT(A3)</formula1>
    </dataValidation>
    <dataValidation type="list" allowBlank="1" showInputMessage="1" showErrorMessage="1" sqref="E14:E110">
      <formula1>INDIRECT($D14)</formula1>
    </dataValidation>
  </dataValidations>
  <pageMargins left="0.7" right="0.7" top="0.75" bottom="0.75" header="0.3" footer="0.3"/>
  <pageSetup paperSize="9" orientation="portrait" r:id="rId1"/>
  <ignoredErrors>
    <ignoredError sqref="H7" formula="1"/>
    <ignoredError sqref="G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E24" sqref="E24"/>
    </sheetView>
  </sheetViews>
  <sheetFormatPr defaultRowHeight="14.4" x14ac:dyDescent="0.3"/>
  <cols>
    <col min="1" max="1" width="3.77734375" style="55" customWidth="1"/>
    <col min="2" max="2" width="25.77734375" style="55" customWidth="1"/>
    <col min="3" max="3" width="35.77734375" style="55" customWidth="1"/>
    <col min="4" max="4" width="20.77734375" style="55" customWidth="1"/>
    <col min="5" max="6" width="35.77734375" style="55" customWidth="1"/>
    <col min="7" max="7" width="34.21875" style="83" hidden="1" customWidth="1"/>
    <col min="8" max="8" width="5.77734375" style="93" customWidth="1"/>
    <col min="9" max="9" width="5.77734375" style="55" customWidth="1"/>
    <col min="10" max="10" width="10.77734375" style="83" hidden="1" customWidth="1"/>
    <col min="11" max="11" width="10.77734375" style="84" customWidth="1"/>
    <col min="12" max="16384" width="8.88671875" style="55"/>
  </cols>
  <sheetData>
    <row r="1" spans="1:11" ht="30.6" customHeight="1" x14ac:dyDescent="0.55000000000000004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4.95" customHeight="1" thickBot="1" x14ac:dyDescent="0.6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 thickBot="1" x14ac:dyDescent="0.35">
      <c r="B3" s="155" t="s">
        <v>75</v>
      </c>
      <c r="C3" s="156"/>
      <c r="D3" s="157"/>
      <c r="E3" s="152" t="s">
        <v>54</v>
      </c>
      <c r="F3" s="153"/>
      <c r="G3" s="153"/>
      <c r="H3" s="153"/>
      <c r="I3" s="153"/>
      <c r="J3" s="153"/>
      <c r="K3" s="154"/>
    </row>
    <row r="4" spans="1:11" x14ac:dyDescent="0.3">
      <c r="B4" s="58" t="s">
        <v>57</v>
      </c>
      <c r="C4" s="59" t="str">
        <f>CONCATENATE(Dashboard!E23," ",Dashboard!C22)</f>
        <v xml:space="preserve"> </v>
      </c>
      <c r="D4" s="60"/>
      <c r="E4" s="61" t="s">
        <v>0</v>
      </c>
      <c r="F4" s="62" t="s">
        <v>71</v>
      </c>
      <c r="G4" s="62"/>
      <c r="H4" s="62" t="s">
        <v>55</v>
      </c>
      <c r="I4" s="62"/>
      <c r="J4" s="63"/>
      <c r="K4" s="64" t="s">
        <v>56</v>
      </c>
    </row>
    <row r="5" spans="1:11" x14ac:dyDescent="0.3">
      <c r="B5" s="58"/>
      <c r="C5" s="59"/>
      <c r="D5" s="60"/>
      <c r="E5" s="65" t="s">
        <v>12</v>
      </c>
      <c r="F5" s="109">
        <f>SUMIF($D$14:$D$110,E5,$K$14:$K$110)</f>
        <v>0</v>
      </c>
      <c r="G5" s="67"/>
      <c r="H5" s="66">
        <f>COUNTIF($D$14:$D$110,E5)</f>
        <v>0</v>
      </c>
      <c r="I5" s="68" t="s">
        <v>72</v>
      </c>
      <c r="J5" s="67"/>
      <c r="K5" s="113" t="str">
        <f>IF(H5=0,"",F5/H5)</f>
        <v/>
      </c>
    </row>
    <row r="6" spans="1:11" x14ac:dyDescent="0.3">
      <c r="B6" s="58" t="s">
        <v>58</v>
      </c>
      <c r="C6" s="59" t="str">
        <f>CONCATENATE(Dashboard!C25," ",Dashboard!C26," ",Dashboard!C27)</f>
        <v xml:space="preserve">  </v>
      </c>
      <c r="D6" s="60"/>
      <c r="E6" s="69" t="s">
        <v>1</v>
      </c>
      <c r="F6" s="109">
        <f>SUMIF($D$14:$D$110,E6,$K$14:$K$110)</f>
        <v>0</v>
      </c>
      <c r="G6" s="67"/>
      <c r="H6" s="66">
        <f>COUNTIF($D$14:$D$110,E6)</f>
        <v>0</v>
      </c>
      <c r="I6" s="68" t="s">
        <v>72</v>
      </c>
      <c r="J6" s="67"/>
      <c r="K6" s="113" t="str">
        <f t="shared" ref="K6:K9" si="0">IF(H6=0,"",F6/H6)</f>
        <v/>
      </c>
    </row>
    <row r="7" spans="1:11" ht="15" customHeight="1" x14ac:dyDescent="0.3">
      <c r="B7" s="58"/>
      <c r="C7" s="59"/>
      <c r="D7" s="60"/>
      <c r="E7" s="70" t="s">
        <v>6</v>
      </c>
      <c r="F7" s="109">
        <f>SUMIF($D$14:$D$110,E7,$K$14:$K$110)</f>
        <v>0</v>
      </c>
      <c r="G7" s="67"/>
      <c r="H7" s="112">
        <f>SUMIF($D$14:$D$110,E7,$H$14:$H$110)</f>
        <v>0</v>
      </c>
      <c r="I7" s="68" t="s">
        <v>73</v>
      </c>
      <c r="J7" s="67"/>
      <c r="K7" s="113" t="str">
        <f t="shared" si="0"/>
        <v/>
      </c>
    </row>
    <row r="8" spans="1:11" x14ac:dyDescent="0.3">
      <c r="B8" s="58" t="s">
        <v>74</v>
      </c>
      <c r="C8" s="59">
        <f>Dashboard!C28</f>
        <v>0</v>
      </c>
      <c r="D8" s="60"/>
      <c r="E8" s="71" t="s">
        <v>46</v>
      </c>
      <c r="F8" s="109">
        <f>SUMIF($D$14:$D$110,E8,$K$14:$K$110)</f>
        <v>0</v>
      </c>
      <c r="G8" s="67"/>
      <c r="H8" s="66">
        <f>COUNTIF($D$14:$D$110,E8)</f>
        <v>0</v>
      </c>
      <c r="I8" s="68" t="s">
        <v>72</v>
      </c>
      <c r="J8" s="67"/>
      <c r="K8" s="113" t="str">
        <f t="shared" si="0"/>
        <v/>
      </c>
    </row>
    <row r="9" spans="1:11" ht="15" thickBot="1" x14ac:dyDescent="0.35">
      <c r="B9" s="72"/>
      <c r="C9" s="73"/>
      <c r="D9" s="74"/>
      <c r="E9" s="75" t="s">
        <v>51</v>
      </c>
      <c r="F9" s="110">
        <f>SUMIF($D$14:$D$110,E9,$K$14:$K$110)</f>
        <v>0</v>
      </c>
      <c r="G9" s="77"/>
      <c r="H9" s="76">
        <f>COUNTIF($D$14:$D$110,E9)</f>
        <v>0</v>
      </c>
      <c r="I9" s="78" t="s">
        <v>72</v>
      </c>
      <c r="J9" s="77"/>
      <c r="K9" s="114" t="str">
        <f t="shared" si="0"/>
        <v/>
      </c>
    </row>
    <row r="10" spans="1:11" ht="21.6" thickBot="1" x14ac:dyDescent="0.45">
      <c r="B10" s="79"/>
      <c r="E10" s="80" t="s">
        <v>70</v>
      </c>
      <c r="F10" s="111">
        <f>SUM(F5:F9)</f>
        <v>0</v>
      </c>
      <c r="G10" s="81"/>
      <c r="H10" s="82"/>
      <c r="I10" s="59"/>
    </row>
    <row r="12" spans="1:11" s="89" customFormat="1" ht="46.8" customHeight="1" x14ac:dyDescent="0.3">
      <c r="A12" s="85" t="s">
        <v>59</v>
      </c>
      <c r="B12" s="85" t="s">
        <v>60</v>
      </c>
      <c r="C12" s="85" t="s">
        <v>61</v>
      </c>
      <c r="D12" s="85" t="s">
        <v>0</v>
      </c>
      <c r="E12" s="86" t="s">
        <v>62</v>
      </c>
      <c r="F12" s="86" t="s">
        <v>63</v>
      </c>
      <c r="G12" s="87" t="s">
        <v>64</v>
      </c>
      <c r="H12" s="151" t="s">
        <v>65</v>
      </c>
      <c r="I12" s="151"/>
      <c r="J12" s="87" t="s">
        <v>66</v>
      </c>
      <c r="K12" s="88" t="s">
        <v>67</v>
      </c>
    </row>
    <row r="13" spans="1:11" x14ac:dyDescent="0.3">
      <c r="D13" s="90" t="s">
        <v>68</v>
      </c>
      <c r="E13" s="90" t="s">
        <v>68</v>
      </c>
      <c r="F13" s="90" t="s">
        <v>68</v>
      </c>
      <c r="G13" s="91"/>
      <c r="H13" s="92" t="s">
        <v>69</v>
      </c>
      <c r="I13" s="90"/>
    </row>
    <row r="14" spans="1:11" x14ac:dyDescent="0.3">
      <c r="A14" s="68">
        <v>1</v>
      </c>
      <c r="B14" s="47"/>
      <c r="C14" s="47"/>
      <c r="D14" s="47"/>
      <c r="E14" s="48"/>
      <c r="F14" s="48"/>
      <c r="G14" s="53">
        <f>IF(OR(D14="Lopende_sectie",D14="Kruising"),F14,E14)</f>
        <v>0</v>
      </c>
      <c r="H14" s="49"/>
      <c r="I14" s="52" t="str">
        <f>IF(D14="Lopende_sectie","km","-")</f>
        <v>-</v>
      </c>
      <c r="J14" s="53" t="str">
        <f>IF(NOT(D14=""),VLOOKUP(G14,Tabellen!$E$4:$F$38,2,FALSE),"0")</f>
        <v>0</v>
      </c>
      <c r="K14" s="54" t="str">
        <f>IF(H14,J14*H14," ")</f>
        <v xml:space="preserve"> </v>
      </c>
    </row>
    <row r="15" spans="1:11" x14ac:dyDescent="0.3">
      <c r="A15" s="68">
        <f>A14+1</f>
        <v>2</v>
      </c>
      <c r="B15" s="47"/>
      <c r="C15" s="47"/>
      <c r="D15" s="47"/>
      <c r="E15" s="48"/>
      <c r="F15" s="48"/>
      <c r="G15" s="53">
        <f t="shared" ref="G15:G78" si="1">IF(OR(D15="Lopende_sectie",D15="Kruising"),F15,E15)</f>
        <v>0</v>
      </c>
      <c r="H15" s="49"/>
      <c r="I15" s="52" t="str">
        <f t="shared" ref="I15:I78" si="2">IF(D15="Lopende_sectie","km","-")</f>
        <v>-</v>
      </c>
      <c r="J15" s="53" t="str">
        <f>IF(NOT(D15=""),VLOOKUP(G15,Tabellen!$E$4:$F$38,2,FALSE),"0")</f>
        <v>0</v>
      </c>
      <c r="K15" s="54" t="str">
        <f t="shared" ref="K15:K78" si="3">IF(H15,J15*H15," ")</f>
        <v xml:space="preserve"> </v>
      </c>
    </row>
    <row r="16" spans="1:11" x14ac:dyDescent="0.3">
      <c r="A16" s="68">
        <f t="shared" ref="A16:A79" si="4">A15+1</f>
        <v>3</v>
      </c>
      <c r="B16" s="47"/>
      <c r="C16" s="47"/>
      <c r="D16" s="47"/>
      <c r="E16" s="48"/>
      <c r="F16" s="48"/>
      <c r="G16" s="53">
        <f>IF(OR(D16="Lopende_sectie",D16="Kruising"),F16,E16)</f>
        <v>0</v>
      </c>
      <c r="H16" s="49"/>
      <c r="I16" s="52" t="str">
        <f>IF(D16="Lopende_sectie","km","-")</f>
        <v>-</v>
      </c>
      <c r="J16" s="53" t="str">
        <f>IF(NOT(D16=""),VLOOKUP(G16,Tabellen!$E$4:$F$38,2,FALSE),"0")</f>
        <v>0</v>
      </c>
      <c r="K16" s="54" t="str">
        <f t="shared" si="3"/>
        <v xml:space="preserve"> </v>
      </c>
    </row>
    <row r="17" spans="1:11" x14ac:dyDescent="0.3">
      <c r="A17" s="68">
        <f t="shared" si="4"/>
        <v>4</v>
      </c>
      <c r="B17" s="47"/>
      <c r="C17" s="47"/>
      <c r="D17" s="47"/>
      <c r="E17" s="48"/>
      <c r="F17" s="48"/>
      <c r="G17" s="53">
        <f t="shared" si="1"/>
        <v>0</v>
      </c>
      <c r="H17" s="49"/>
      <c r="I17" s="52" t="str">
        <f t="shared" si="2"/>
        <v>-</v>
      </c>
      <c r="J17" s="53" t="str">
        <f>IF(NOT(D17=""),VLOOKUP(G17,Tabellen!$E$4:$F$38,2,FALSE),"0")</f>
        <v>0</v>
      </c>
      <c r="K17" s="54" t="str">
        <f t="shared" si="3"/>
        <v xml:space="preserve"> </v>
      </c>
    </row>
    <row r="18" spans="1:11" x14ac:dyDescent="0.3">
      <c r="A18" s="68">
        <f t="shared" si="4"/>
        <v>5</v>
      </c>
      <c r="B18" s="47"/>
      <c r="C18" s="47"/>
      <c r="D18" s="47"/>
      <c r="E18" s="48"/>
      <c r="F18" s="48"/>
      <c r="G18" s="53">
        <f t="shared" si="1"/>
        <v>0</v>
      </c>
      <c r="H18" s="49"/>
      <c r="I18" s="52" t="str">
        <f t="shared" si="2"/>
        <v>-</v>
      </c>
      <c r="J18" s="53" t="str">
        <f>IF(NOT(D18=""),VLOOKUP(G18,Tabellen!$E$4:$F$38,2,FALSE),"0")</f>
        <v>0</v>
      </c>
      <c r="K18" s="54" t="str">
        <f t="shared" si="3"/>
        <v xml:space="preserve"> </v>
      </c>
    </row>
    <row r="19" spans="1:11" x14ac:dyDescent="0.3">
      <c r="A19" s="68">
        <f t="shared" si="4"/>
        <v>6</v>
      </c>
      <c r="B19" s="47"/>
      <c r="C19" s="47"/>
      <c r="D19" s="47"/>
      <c r="E19" s="48"/>
      <c r="F19" s="48"/>
      <c r="G19" s="53">
        <f t="shared" si="1"/>
        <v>0</v>
      </c>
      <c r="H19" s="49"/>
      <c r="I19" s="52" t="str">
        <f t="shared" si="2"/>
        <v>-</v>
      </c>
      <c r="J19" s="53" t="str">
        <f>IF(NOT(D19=""),VLOOKUP(G19,Tabellen!$E$4:$F$38,2,FALSE),"0")</f>
        <v>0</v>
      </c>
      <c r="K19" s="54" t="str">
        <f t="shared" si="3"/>
        <v xml:space="preserve"> </v>
      </c>
    </row>
    <row r="20" spans="1:11" x14ac:dyDescent="0.3">
      <c r="A20" s="68">
        <f t="shared" si="4"/>
        <v>7</v>
      </c>
      <c r="B20" s="47"/>
      <c r="C20" s="47"/>
      <c r="D20" s="47"/>
      <c r="E20" s="48"/>
      <c r="F20" s="48"/>
      <c r="G20" s="53">
        <f t="shared" si="1"/>
        <v>0</v>
      </c>
      <c r="H20" s="49"/>
      <c r="I20" s="52" t="str">
        <f t="shared" si="2"/>
        <v>-</v>
      </c>
      <c r="J20" s="53" t="str">
        <f>IF(NOT(D20=""),VLOOKUP(G20,Tabellen!$E$4:$F$38,2,FALSE),"0")</f>
        <v>0</v>
      </c>
      <c r="K20" s="54" t="str">
        <f t="shared" si="3"/>
        <v xml:space="preserve"> </v>
      </c>
    </row>
    <row r="21" spans="1:11" x14ac:dyDescent="0.3">
      <c r="A21" s="68">
        <f t="shared" si="4"/>
        <v>8</v>
      </c>
      <c r="B21" s="47"/>
      <c r="C21" s="47"/>
      <c r="D21" s="47"/>
      <c r="E21" s="48"/>
      <c r="F21" s="48"/>
      <c r="G21" s="53">
        <f t="shared" si="1"/>
        <v>0</v>
      </c>
      <c r="H21" s="49"/>
      <c r="I21" s="52" t="str">
        <f t="shared" si="2"/>
        <v>-</v>
      </c>
      <c r="J21" s="53" t="str">
        <f>IF(NOT(D21=""),VLOOKUP(G21,Tabellen!$E$4:$F$38,2,FALSE),"0")</f>
        <v>0</v>
      </c>
      <c r="K21" s="54" t="str">
        <f t="shared" si="3"/>
        <v xml:space="preserve"> </v>
      </c>
    </row>
    <row r="22" spans="1:11" x14ac:dyDescent="0.3">
      <c r="A22" s="68">
        <f t="shared" si="4"/>
        <v>9</v>
      </c>
      <c r="B22" s="47"/>
      <c r="C22" s="47"/>
      <c r="D22" s="47"/>
      <c r="E22" s="48"/>
      <c r="F22" s="48"/>
      <c r="G22" s="53">
        <f t="shared" si="1"/>
        <v>0</v>
      </c>
      <c r="H22" s="49"/>
      <c r="I22" s="52" t="str">
        <f t="shared" si="2"/>
        <v>-</v>
      </c>
      <c r="J22" s="53" t="str">
        <f>IF(NOT(D22=""),VLOOKUP(G22,Tabellen!$E$4:$F$38,2,FALSE),"0")</f>
        <v>0</v>
      </c>
      <c r="K22" s="54" t="str">
        <f t="shared" si="3"/>
        <v xml:space="preserve"> </v>
      </c>
    </row>
    <row r="23" spans="1:11" x14ac:dyDescent="0.3">
      <c r="A23" s="68">
        <f t="shared" si="4"/>
        <v>10</v>
      </c>
      <c r="B23" s="47"/>
      <c r="C23" s="47"/>
      <c r="D23" s="47"/>
      <c r="E23" s="48"/>
      <c r="F23" s="48"/>
      <c r="G23" s="53">
        <f>IF(OR(D23="Lopende_sectie",D23="Kruising"),F23,E23)</f>
        <v>0</v>
      </c>
      <c r="H23" s="51"/>
      <c r="I23" s="52" t="str">
        <f>IF(D23="Lopende_sectie","km","-")</f>
        <v>-</v>
      </c>
      <c r="J23" s="53" t="str">
        <f>IF(NOT(D23=""),VLOOKUP(G23,Tabellen!$E$4:$F$38,2,FALSE),"0")</f>
        <v>0</v>
      </c>
      <c r="K23" s="54" t="str">
        <f t="shared" si="3"/>
        <v xml:space="preserve"> </v>
      </c>
    </row>
    <row r="24" spans="1:11" x14ac:dyDescent="0.3">
      <c r="A24" s="68">
        <f t="shared" si="4"/>
        <v>11</v>
      </c>
      <c r="B24" s="47"/>
      <c r="C24" s="47"/>
      <c r="D24" s="47"/>
      <c r="E24" s="48"/>
      <c r="F24" s="48"/>
      <c r="G24" s="53">
        <f t="shared" si="1"/>
        <v>0</v>
      </c>
      <c r="H24" s="51"/>
      <c r="I24" s="52" t="str">
        <f t="shared" si="2"/>
        <v>-</v>
      </c>
      <c r="J24" s="53" t="str">
        <f>IF(NOT(D24=""),VLOOKUP(G24,Tabellen!$E$4:$F$38,2,FALSE),"0")</f>
        <v>0</v>
      </c>
      <c r="K24" s="54" t="str">
        <f t="shared" si="3"/>
        <v xml:space="preserve"> </v>
      </c>
    </row>
    <row r="25" spans="1:11" x14ac:dyDescent="0.3">
      <c r="A25" s="68">
        <f t="shared" si="4"/>
        <v>12</v>
      </c>
      <c r="B25" s="47"/>
      <c r="C25" s="47"/>
      <c r="D25" s="47"/>
      <c r="E25" s="50"/>
      <c r="F25" s="50"/>
      <c r="G25" s="53">
        <f t="shared" si="1"/>
        <v>0</v>
      </c>
      <c r="H25" s="51"/>
      <c r="I25" s="52" t="str">
        <f t="shared" si="2"/>
        <v>-</v>
      </c>
      <c r="J25" s="53" t="str">
        <f>IF(NOT(D25=""),VLOOKUP(G25,Tabellen!$E$4:$F$38,2,FALSE),"0")</f>
        <v>0</v>
      </c>
      <c r="K25" s="54" t="str">
        <f t="shared" si="3"/>
        <v xml:space="preserve"> </v>
      </c>
    </row>
    <row r="26" spans="1:11" x14ac:dyDescent="0.3">
      <c r="A26" s="68">
        <f t="shared" si="4"/>
        <v>13</v>
      </c>
      <c r="B26" s="47"/>
      <c r="C26" s="47"/>
      <c r="D26" s="47"/>
      <c r="E26" s="50"/>
      <c r="F26" s="50"/>
      <c r="G26" s="53">
        <f t="shared" si="1"/>
        <v>0</v>
      </c>
      <c r="H26" s="51"/>
      <c r="I26" s="52" t="str">
        <f t="shared" si="2"/>
        <v>-</v>
      </c>
      <c r="J26" s="53" t="str">
        <f>IF(NOT(D26=""),VLOOKUP(G26,Tabellen!$E$4:$F$38,2,FALSE),"0")</f>
        <v>0</v>
      </c>
      <c r="K26" s="54" t="str">
        <f t="shared" si="3"/>
        <v xml:space="preserve"> </v>
      </c>
    </row>
    <row r="27" spans="1:11" x14ac:dyDescent="0.3">
      <c r="A27" s="68">
        <f t="shared" si="4"/>
        <v>14</v>
      </c>
      <c r="B27" s="47"/>
      <c r="C27" s="47"/>
      <c r="D27" s="47"/>
      <c r="E27" s="50"/>
      <c r="F27" s="50"/>
      <c r="G27" s="53">
        <f t="shared" si="1"/>
        <v>0</v>
      </c>
      <c r="H27" s="51"/>
      <c r="I27" s="52" t="str">
        <f t="shared" si="2"/>
        <v>-</v>
      </c>
      <c r="J27" s="53" t="str">
        <f>IF(NOT(D27=""),VLOOKUP(G27,Tabellen!$E$4:$F$38,2,FALSE),"0")</f>
        <v>0</v>
      </c>
      <c r="K27" s="54" t="str">
        <f t="shared" si="3"/>
        <v xml:space="preserve"> </v>
      </c>
    </row>
    <row r="28" spans="1:11" x14ac:dyDescent="0.3">
      <c r="A28" s="68">
        <f t="shared" si="4"/>
        <v>15</v>
      </c>
      <c r="B28" s="47"/>
      <c r="C28" s="47"/>
      <c r="D28" s="47"/>
      <c r="E28" s="50"/>
      <c r="F28" s="50"/>
      <c r="G28" s="53">
        <f t="shared" si="1"/>
        <v>0</v>
      </c>
      <c r="H28" s="51"/>
      <c r="I28" s="52" t="str">
        <f t="shared" si="2"/>
        <v>-</v>
      </c>
      <c r="J28" s="53" t="str">
        <f>IF(NOT(D28=""),VLOOKUP(G28,Tabellen!$E$4:$F$38,2,FALSE),"0")</f>
        <v>0</v>
      </c>
      <c r="K28" s="54" t="str">
        <f t="shared" si="3"/>
        <v xml:space="preserve"> </v>
      </c>
    </row>
    <row r="29" spans="1:11" x14ac:dyDescent="0.3">
      <c r="A29" s="68">
        <f t="shared" si="4"/>
        <v>16</v>
      </c>
      <c r="B29" s="47"/>
      <c r="C29" s="47"/>
      <c r="D29" s="47"/>
      <c r="E29" s="50"/>
      <c r="F29" s="50"/>
      <c r="G29" s="53">
        <f t="shared" si="1"/>
        <v>0</v>
      </c>
      <c r="H29" s="51"/>
      <c r="I29" s="52" t="str">
        <f t="shared" si="2"/>
        <v>-</v>
      </c>
      <c r="J29" s="53" t="str">
        <f>IF(NOT(D29=""),VLOOKUP(G29,Tabellen!$E$4:$F$38,2,FALSE),"0")</f>
        <v>0</v>
      </c>
      <c r="K29" s="54" t="str">
        <f t="shared" si="3"/>
        <v xml:space="preserve"> </v>
      </c>
    </row>
    <row r="30" spans="1:11" x14ac:dyDescent="0.3">
      <c r="A30" s="68">
        <f t="shared" si="4"/>
        <v>17</v>
      </c>
      <c r="B30" s="47"/>
      <c r="C30" s="47"/>
      <c r="D30" s="47"/>
      <c r="E30" s="50"/>
      <c r="F30" s="50"/>
      <c r="G30" s="53">
        <f t="shared" si="1"/>
        <v>0</v>
      </c>
      <c r="H30" s="51"/>
      <c r="I30" s="52" t="str">
        <f t="shared" si="2"/>
        <v>-</v>
      </c>
      <c r="J30" s="53" t="str">
        <f>IF(NOT(D30=""),VLOOKUP(G30,Tabellen!$E$4:$F$38,2,FALSE),"0")</f>
        <v>0</v>
      </c>
      <c r="K30" s="54" t="str">
        <f t="shared" si="3"/>
        <v xml:space="preserve"> </v>
      </c>
    </row>
    <row r="31" spans="1:11" x14ac:dyDescent="0.3">
      <c r="A31" s="68">
        <f t="shared" si="4"/>
        <v>18</v>
      </c>
      <c r="B31" s="47"/>
      <c r="C31" s="47"/>
      <c r="D31" s="47"/>
      <c r="E31" s="50"/>
      <c r="F31" s="50"/>
      <c r="G31" s="53">
        <f t="shared" si="1"/>
        <v>0</v>
      </c>
      <c r="H31" s="51"/>
      <c r="I31" s="52" t="str">
        <f t="shared" si="2"/>
        <v>-</v>
      </c>
      <c r="J31" s="53" t="str">
        <f>IF(NOT(D31=""),VLOOKUP(G31,Tabellen!$E$4:$F$38,2,FALSE),"0")</f>
        <v>0</v>
      </c>
      <c r="K31" s="54" t="str">
        <f t="shared" si="3"/>
        <v xml:space="preserve"> </v>
      </c>
    </row>
    <row r="32" spans="1:11" x14ac:dyDescent="0.3">
      <c r="A32" s="68">
        <f t="shared" si="4"/>
        <v>19</v>
      </c>
      <c r="B32" s="47"/>
      <c r="C32" s="47"/>
      <c r="D32" s="47"/>
      <c r="E32" s="50"/>
      <c r="F32" s="50"/>
      <c r="G32" s="53">
        <f t="shared" si="1"/>
        <v>0</v>
      </c>
      <c r="H32" s="51"/>
      <c r="I32" s="52" t="str">
        <f t="shared" si="2"/>
        <v>-</v>
      </c>
      <c r="J32" s="53" t="str">
        <f>IF(NOT(D32=""),VLOOKUP(G32,Tabellen!$E$4:$F$38,2,FALSE),"0")</f>
        <v>0</v>
      </c>
      <c r="K32" s="54" t="str">
        <f t="shared" si="3"/>
        <v xml:space="preserve"> </v>
      </c>
    </row>
    <row r="33" spans="1:11" x14ac:dyDescent="0.3">
      <c r="A33" s="68">
        <f t="shared" si="4"/>
        <v>20</v>
      </c>
      <c r="B33" s="47"/>
      <c r="C33" s="47"/>
      <c r="D33" s="47"/>
      <c r="E33" s="50"/>
      <c r="F33" s="50"/>
      <c r="G33" s="53">
        <f t="shared" si="1"/>
        <v>0</v>
      </c>
      <c r="H33" s="51"/>
      <c r="I33" s="52" t="str">
        <f t="shared" si="2"/>
        <v>-</v>
      </c>
      <c r="J33" s="53" t="str">
        <f>IF(NOT(D33=""),VLOOKUP(G33,Tabellen!$E$4:$F$38,2,FALSE),"0")</f>
        <v>0</v>
      </c>
      <c r="K33" s="54" t="str">
        <f t="shared" si="3"/>
        <v xml:space="preserve"> </v>
      </c>
    </row>
    <row r="34" spans="1:11" x14ac:dyDescent="0.3">
      <c r="A34" s="68">
        <f t="shared" si="4"/>
        <v>21</v>
      </c>
      <c r="B34" s="47"/>
      <c r="C34" s="47"/>
      <c r="D34" s="47"/>
      <c r="E34" s="50"/>
      <c r="F34" s="50"/>
      <c r="G34" s="53">
        <f t="shared" si="1"/>
        <v>0</v>
      </c>
      <c r="H34" s="51"/>
      <c r="I34" s="52" t="str">
        <f t="shared" si="2"/>
        <v>-</v>
      </c>
      <c r="J34" s="53" t="str">
        <f>IF(NOT(D34=""),VLOOKUP(G34,Tabellen!$E$4:$F$38,2,FALSE),"0")</f>
        <v>0</v>
      </c>
      <c r="K34" s="54" t="str">
        <f t="shared" si="3"/>
        <v xml:space="preserve"> </v>
      </c>
    </row>
    <row r="35" spans="1:11" x14ac:dyDescent="0.3">
      <c r="A35" s="68">
        <f t="shared" si="4"/>
        <v>22</v>
      </c>
      <c r="B35" s="47"/>
      <c r="C35" s="47"/>
      <c r="D35" s="47"/>
      <c r="E35" s="50"/>
      <c r="F35" s="50"/>
      <c r="G35" s="53">
        <f t="shared" si="1"/>
        <v>0</v>
      </c>
      <c r="H35" s="51"/>
      <c r="I35" s="52" t="str">
        <f t="shared" si="2"/>
        <v>-</v>
      </c>
      <c r="J35" s="53" t="str">
        <f>IF(NOT(D35=""),VLOOKUP(G35,Tabellen!$E$4:$F$38,2,FALSE),"0")</f>
        <v>0</v>
      </c>
      <c r="K35" s="54" t="str">
        <f t="shared" si="3"/>
        <v xml:space="preserve"> </v>
      </c>
    </row>
    <row r="36" spans="1:11" x14ac:dyDescent="0.3">
      <c r="A36" s="68">
        <f t="shared" si="4"/>
        <v>23</v>
      </c>
      <c r="B36" s="47"/>
      <c r="C36" s="47"/>
      <c r="D36" s="47"/>
      <c r="E36" s="50"/>
      <c r="F36" s="50"/>
      <c r="G36" s="53">
        <f t="shared" si="1"/>
        <v>0</v>
      </c>
      <c r="H36" s="51"/>
      <c r="I36" s="52" t="str">
        <f t="shared" si="2"/>
        <v>-</v>
      </c>
      <c r="J36" s="53" t="str">
        <f>IF(NOT(D36=""),VLOOKUP(G36,Tabellen!$E$4:$F$38,2,FALSE),"0")</f>
        <v>0</v>
      </c>
      <c r="K36" s="54" t="str">
        <f t="shared" si="3"/>
        <v xml:space="preserve"> </v>
      </c>
    </row>
    <row r="37" spans="1:11" x14ac:dyDescent="0.3">
      <c r="A37" s="68">
        <f t="shared" si="4"/>
        <v>24</v>
      </c>
      <c r="B37" s="47"/>
      <c r="C37" s="47"/>
      <c r="D37" s="47"/>
      <c r="E37" s="50"/>
      <c r="F37" s="50"/>
      <c r="G37" s="53">
        <f t="shared" si="1"/>
        <v>0</v>
      </c>
      <c r="H37" s="51"/>
      <c r="I37" s="52" t="str">
        <f t="shared" si="2"/>
        <v>-</v>
      </c>
      <c r="J37" s="53" t="str">
        <f>IF(NOT(D37=""),VLOOKUP(G37,Tabellen!$E$4:$F$38,2,FALSE),"0")</f>
        <v>0</v>
      </c>
      <c r="K37" s="54" t="str">
        <f t="shared" si="3"/>
        <v xml:space="preserve"> </v>
      </c>
    </row>
    <row r="38" spans="1:11" x14ac:dyDescent="0.3">
      <c r="A38" s="68">
        <f t="shared" si="4"/>
        <v>25</v>
      </c>
      <c r="B38" s="47"/>
      <c r="C38" s="47"/>
      <c r="D38" s="47"/>
      <c r="E38" s="50"/>
      <c r="F38" s="50"/>
      <c r="G38" s="53">
        <f t="shared" si="1"/>
        <v>0</v>
      </c>
      <c r="H38" s="51"/>
      <c r="I38" s="52" t="str">
        <f t="shared" si="2"/>
        <v>-</v>
      </c>
      <c r="J38" s="53" t="str">
        <f>IF(NOT(D38=""),VLOOKUP(G38,Tabellen!$E$4:$F$38,2,FALSE),"0")</f>
        <v>0</v>
      </c>
      <c r="K38" s="54" t="str">
        <f t="shared" si="3"/>
        <v xml:space="preserve"> </v>
      </c>
    </row>
    <row r="39" spans="1:11" x14ac:dyDescent="0.3">
      <c r="A39" s="68">
        <f t="shared" si="4"/>
        <v>26</v>
      </c>
      <c r="B39" s="47"/>
      <c r="C39" s="47"/>
      <c r="D39" s="47"/>
      <c r="E39" s="50"/>
      <c r="F39" s="50"/>
      <c r="G39" s="53">
        <f t="shared" si="1"/>
        <v>0</v>
      </c>
      <c r="H39" s="51"/>
      <c r="I39" s="52" t="str">
        <f t="shared" si="2"/>
        <v>-</v>
      </c>
      <c r="J39" s="53" t="str">
        <f>IF(NOT(D39=""),VLOOKUP(G39,Tabellen!$E$4:$F$38,2,FALSE),"0")</f>
        <v>0</v>
      </c>
      <c r="K39" s="54" t="str">
        <f t="shared" si="3"/>
        <v xml:space="preserve"> </v>
      </c>
    </row>
    <row r="40" spans="1:11" x14ac:dyDescent="0.3">
      <c r="A40" s="68">
        <f t="shared" si="4"/>
        <v>27</v>
      </c>
      <c r="B40" s="47"/>
      <c r="C40" s="47"/>
      <c r="D40" s="47"/>
      <c r="E40" s="50"/>
      <c r="F40" s="50"/>
      <c r="G40" s="53">
        <f t="shared" si="1"/>
        <v>0</v>
      </c>
      <c r="H40" s="51"/>
      <c r="I40" s="52" t="str">
        <f t="shared" si="2"/>
        <v>-</v>
      </c>
      <c r="J40" s="53" t="str">
        <f>IF(NOT(D40=""),VLOOKUP(G40,Tabellen!$E$4:$F$38,2,FALSE),"0")</f>
        <v>0</v>
      </c>
      <c r="K40" s="54" t="str">
        <f t="shared" si="3"/>
        <v xml:space="preserve"> </v>
      </c>
    </row>
    <row r="41" spans="1:11" x14ac:dyDescent="0.3">
      <c r="A41" s="68">
        <f t="shared" si="4"/>
        <v>28</v>
      </c>
      <c r="B41" s="47"/>
      <c r="C41" s="47"/>
      <c r="D41" s="47"/>
      <c r="E41" s="50"/>
      <c r="F41" s="50"/>
      <c r="G41" s="53">
        <f t="shared" si="1"/>
        <v>0</v>
      </c>
      <c r="H41" s="51"/>
      <c r="I41" s="52" t="str">
        <f t="shared" si="2"/>
        <v>-</v>
      </c>
      <c r="J41" s="53" t="str">
        <f>IF(NOT(D41=""),VLOOKUP(G41,Tabellen!$E$4:$F$38,2,FALSE),"0")</f>
        <v>0</v>
      </c>
      <c r="K41" s="54" t="str">
        <f t="shared" si="3"/>
        <v xml:space="preserve"> </v>
      </c>
    </row>
    <row r="42" spans="1:11" x14ac:dyDescent="0.3">
      <c r="A42" s="68">
        <f t="shared" si="4"/>
        <v>29</v>
      </c>
      <c r="B42" s="47"/>
      <c r="C42" s="47"/>
      <c r="D42" s="47"/>
      <c r="E42" s="50"/>
      <c r="F42" s="50"/>
      <c r="G42" s="53">
        <f t="shared" si="1"/>
        <v>0</v>
      </c>
      <c r="H42" s="51"/>
      <c r="I42" s="52" t="str">
        <f t="shared" si="2"/>
        <v>-</v>
      </c>
      <c r="J42" s="53" t="str">
        <f>IF(NOT(D42=""),VLOOKUP(G42,Tabellen!$E$4:$F$38,2,FALSE),"0")</f>
        <v>0</v>
      </c>
      <c r="K42" s="54" t="str">
        <f t="shared" si="3"/>
        <v xml:space="preserve"> </v>
      </c>
    </row>
    <row r="43" spans="1:11" x14ac:dyDescent="0.3">
      <c r="A43" s="68">
        <f t="shared" si="4"/>
        <v>30</v>
      </c>
      <c r="B43" s="47"/>
      <c r="C43" s="47"/>
      <c r="D43" s="47"/>
      <c r="E43" s="50"/>
      <c r="F43" s="50"/>
      <c r="G43" s="53">
        <f t="shared" si="1"/>
        <v>0</v>
      </c>
      <c r="H43" s="51"/>
      <c r="I43" s="52" t="str">
        <f t="shared" si="2"/>
        <v>-</v>
      </c>
      <c r="J43" s="53" t="str">
        <f>IF(NOT(D43=""),VLOOKUP(G43,Tabellen!$E$4:$F$38,2,FALSE),"0")</f>
        <v>0</v>
      </c>
      <c r="K43" s="54" t="str">
        <f t="shared" si="3"/>
        <v xml:space="preserve"> </v>
      </c>
    </row>
    <row r="44" spans="1:11" x14ac:dyDescent="0.3">
      <c r="A44" s="68">
        <f t="shared" si="4"/>
        <v>31</v>
      </c>
      <c r="B44" s="47"/>
      <c r="C44" s="47"/>
      <c r="D44" s="47"/>
      <c r="E44" s="50"/>
      <c r="F44" s="50"/>
      <c r="G44" s="53">
        <f t="shared" si="1"/>
        <v>0</v>
      </c>
      <c r="H44" s="51"/>
      <c r="I44" s="52" t="str">
        <f t="shared" si="2"/>
        <v>-</v>
      </c>
      <c r="J44" s="53" t="str">
        <f>IF(NOT(D44=""),VLOOKUP(G44,Tabellen!$E$4:$F$38,2,FALSE),"0")</f>
        <v>0</v>
      </c>
      <c r="K44" s="54" t="str">
        <f t="shared" si="3"/>
        <v xml:space="preserve"> </v>
      </c>
    </row>
    <row r="45" spans="1:11" x14ac:dyDescent="0.3">
      <c r="A45" s="68">
        <f t="shared" si="4"/>
        <v>32</v>
      </c>
      <c r="B45" s="47"/>
      <c r="C45" s="47"/>
      <c r="D45" s="47"/>
      <c r="E45" s="50"/>
      <c r="F45" s="50"/>
      <c r="G45" s="53">
        <f t="shared" si="1"/>
        <v>0</v>
      </c>
      <c r="H45" s="51"/>
      <c r="I45" s="52" t="str">
        <f t="shared" si="2"/>
        <v>-</v>
      </c>
      <c r="J45" s="53" t="str">
        <f>IF(NOT(D45=""),VLOOKUP(G45,Tabellen!$E$4:$F$38,2,FALSE),"0")</f>
        <v>0</v>
      </c>
      <c r="K45" s="54" t="str">
        <f t="shared" si="3"/>
        <v xml:space="preserve"> </v>
      </c>
    </row>
    <row r="46" spans="1:11" x14ac:dyDescent="0.3">
      <c r="A46" s="68">
        <f t="shared" si="4"/>
        <v>33</v>
      </c>
      <c r="B46" s="47"/>
      <c r="C46" s="47"/>
      <c r="D46" s="47"/>
      <c r="E46" s="50"/>
      <c r="F46" s="50"/>
      <c r="G46" s="53">
        <f t="shared" si="1"/>
        <v>0</v>
      </c>
      <c r="H46" s="51"/>
      <c r="I46" s="52" t="str">
        <f t="shared" si="2"/>
        <v>-</v>
      </c>
      <c r="J46" s="53" t="str">
        <f>IF(NOT(D46=""),VLOOKUP(G46,Tabellen!$E$4:$F$38,2,FALSE),"0")</f>
        <v>0</v>
      </c>
      <c r="K46" s="54" t="str">
        <f t="shared" si="3"/>
        <v xml:space="preserve"> </v>
      </c>
    </row>
    <row r="47" spans="1:11" x14ac:dyDescent="0.3">
      <c r="A47" s="68">
        <f t="shared" si="4"/>
        <v>34</v>
      </c>
      <c r="B47" s="47"/>
      <c r="C47" s="47"/>
      <c r="D47" s="47"/>
      <c r="E47" s="50"/>
      <c r="F47" s="50"/>
      <c r="G47" s="53">
        <f t="shared" si="1"/>
        <v>0</v>
      </c>
      <c r="H47" s="51"/>
      <c r="I47" s="52" t="str">
        <f t="shared" si="2"/>
        <v>-</v>
      </c>
      <c r="J47" s="53" t="str">
        <f>IF(NOT(D47=""),VLOOKUP(G47,Tabellen!$E$4:$F$38,2,FALSE),"0")</f>
        <v>0</v>
      </c>
      <c r="K47" s="54" t="str">
        <f t="shared" si="3"/>
        <v xml:space="preserve"> </v>
      </c>
    </row>
    <row r="48" spans="1:11" x14ac:dyDescent="0.3">
      <c r="A48" s="68">
        <f t="shared" si="4"/>
        <v>35</v>
      </c>
      <c r="B48" s="47"/>
      <c r="C48" s="47"/>
      <c r="D48" s="47"/>
      <c r="E48" s="50"/>
      <c r="F48" s="50"/>
      <c r="G48" s="53">
        <f t="shared" si="1"/>
        <v>0</v>
      </c>
      <c r="H48" s="51"/>
      <c r="I48" s="52" t="str">
        <f t="shared" si="2"/>
        <v>-</v>
      </c>
      <c r="J48" s="53" t="str">
        <f>IF(NOT(D48=""),VLOOKUP(G48,Tabellen!$E$4:$F$38,2,FALSE),"0")</f>
        <v>0</v>
      </c>
      <c r="K48" s="54" t="str">
        <f t="shared" si="3"/>
        <v xml:space="preserve"> </v>
      </c>
    </row>
    <row r="49" spans="1:11" x14ac:dyDescent="0.3">
      <c r="A49" s="68">
        <f t="shared" si="4"/>
        <v>36</v>
      </c>
      <c r="B49" s="47"/>
      <c r="C49" s="47"/>
      <c r="D49" s="47"/>
      <c r="E49" s="50"/>
      <c r="F49" s="50"/>
      <c r="G49" s="53">
        <f t="shared" si="1"/>
        <v>0</v>
      </c>
      <c r="H49" s="51"/>
      <c r="I49" s="52" t="str">
        <f t="shared" si="2"/>
        <v>-</v>
      </c>
      <c r="J49" s="53" t="str">
        <f>IF(NOT(D49=""),VLOOKUP(G49,Tabellen!$E$4:$F$38,2,FALSE),"0")</f>
        <v>0</v>
      </c>
      <c r="K49" s="54" t="str">
        <f t="shared" si="3"/>
        <v xml:space="preserve"> </v>
      </c>
    </row>
    <row r="50" spans="1:11" x14ac:dyDescent="0.3">
      <c r="A50" s="68">
        <f t="shared" si="4"/>
        <v>37</v>
      </c>
      <c r="B50" s="47"/>
      <c r="C50" s="47"/>
      <c r="D50" s="47"/>
      <c r="E50" s="50"/>
      <c r="F50" s="50"/>
      <c r="G50" s="53">
        <f t="shared" si="1"/>
        <v>0</v>
      </c>
      <c r="H50" s="51"/>
      <c r="I50" s="52" t="str">
        <f t="shared" si="2"/>
        <v>-</v>
      </c>
      <c r="J50" s="53" t="str">
        <f>IF(NOT(D50=""),VLOOKUP(G50,Tabellen!$E$4:$F$38,2,FALSE),"0")</f>
        <v>0</v>
      </c>
      <c r="K50" s="54" t="str">
        <f t="shared" si="3"/>
        <v xml:space="preserve"> </v>
      </c>
    </row>
    <row r="51" spans="1:11" x14ac:dyDescent="0.3">
      <c r="A51" s="68">
        <f t="shared" si="4"/>
        <v>38</v>
      </c>
      <c r="B51" s="47"/>
      <c r="C51" s="47"/>
      <c r="D51" s="47"/>
      <c r="E51" s="50"/>
      <c r="F51" s="50"/>
      <c r="G51" s="53">
        <f t="shared" si="1"/>
        <v>0</v>
      </c>
      <c r="H51" s="51"/>
      <c r="I51" s="52" t="str">
        <f t="shared" si="2"/>
        <v>-</v>
      </c>
      <c r="J51" s="53" t="str">
        <f>IF(NOT(D51=""),VLOOKUP(G51,Tabellen!$E$4:$F$38,2,FALSE),"0")</f>
        <v>0</v>
      </c>
      <c r="K51" s="54" t="str">
        <f t="shared" si="3"/>
        <v xml:space="preserve"> </v>
      </c>
    </row>
    <row r="52" spans="1:11" x14ac:dyDescent="0.3">
      <c r="A52" s="68">
        <f t="shared" si="4"/>
        <v>39</v>
      </c>
      <c r="B52" s="47"/>
      <c r="C52" s="47"/>
      <c r="D52" s="47"/>
      <c r="E52" s="50"/>
      <c r="F52" s="50"/>
      <c r="G52" s="53">
        <f t="shared" si="1"/>
        <v>0</v>
      </c>
      <c r="H52" s="51"/>
      <c r="I52" s="52" t="str">
        <f t="shared" si="2"/>
        <v>-</v>
      </c>
      <c r="J52" s="53" t="str">
        <f>IF(NOT(D52=""),VLOOKUP(G52,Tabellen!$E$4:$F$38,2,FALSE),"0")</f>
        <v>0</v>
      </c>
      <c r="K52" s="54" t="str">
        <f t="shared" si="3"/>
        <v xml:space="preserve"> </v>
      </c>
    </row>
    <row r="53" spans="1:11" x14ac:dyDescent="0.3">
      <c r="A53" s="68">
        <f t="shared" si="4"/>
        <v>40</v>
      </c>
      <c r="B53" s="47"/>
      <c r="C53" s="47"/>
      <c r="D53" s="47"/>
      <c r="E53" s="50"/>
      <c r="F53" s="50"/>
      <c r="G53" s="53">
        <f t="shared" si="1"/>
        <v>0</v>
      </c>
      <c r="H53" s="51"/>
      <c r="I53" s="52" t="str">
        <f t="shared" si="2"/>
        <v>-</v>
      </c>
      <c r="J53" s="53" t="str">
        <f>IF(NOT(D53=""),VLOOKUP(G53,Tabellen!$E$4:$F$38,2,FALSE),"0")</f>
        <v>0</v>
      </c>
      <c r="K53" s="54" t="str">
        <f t="shared" si="3"/>
        <v xml:space="preserve"> </v>
      </c>
    </row>
    <row r="54" spans="1:11" x14ac:dyDescent="0.3">
      <c r="A54" s="68">
        <f t="shared" si="4"/>
        <v>41</v>
      </c>
      <c r="B54" s="47"/>
      <c r="C54" s="47"/>
      <c r="D54" s="47"/>
      <c r="E54" s="50"/>
      <c r="F54" s="50"/>
      <c r="G54" s="53">
        <f t="shared" si="1"/>
        <v>0</v>
      </c>
      <c r="H54" s="51"/>
      <c r="I54" s="52" t="str">
        <f t="shared" si="2"/>
        <v>-</v>
      </c>
      <c r="J54" s="53" t="str">
        <f>IF(NOT(D54=""),VLOOKUP(G54,Tabellen!$E$4:$F$38,2,FALSE),"0")</f>
        <v>0</v>
      </c>
      <c r="K54" s="54" t="str">
        <f t="shared" si="3"/>
        <v xml:space="preserve"> </v>
      </c>
    </row>
    <row r="55" spans="1:11" x14ac:dyDescent="0.3">
      <c r="A55" s="68">
        <f t="shared" si="4"/>
        <v>42</v>
      </c>
      <c r="B55" s="47"/>
      <c r="C55" s="47"/>
      <c r="D55" s="47"/>
      <c r="E55" s="50"/>
      <c r="F55" s="50"/>
      <c r="G55" s="53">
        <f t="shared" si="1"/>
        <v>0</v>
      </c>
      <c r="H55" s="51"/>
      <c r="I55" s="52" t="str">
        <f t="shared" si="2"/>
        <v>-</v>
      </c>
      <c r="J55" s="53" t="str">
        <f>IF(NOT(D55=""),VLOOKUP(G55,Tabellen!$E$4:$F$38,2,FALSE),"0")</f>
        <v>0</v>
      </c>
      <c r="K55" s="54" t="str">
        <f t="shared" si="3"/>
        <v xml:space="preserve"> </v>
      </c>
    </row>
    <row r="56" spans="1:11" x14ac:dyDescent="0.3">
      <c r="A56" s="68">
        <f t="shared" si="4"/>
        <v>43</v>
      </c>
      <c r="B56" s="47"/>
      <c r="C56" s="47"/>
      <c r="D56" s="47"/>
      <c r="E56" s="50"/>
      <c r="F56" s="50"/>
      <c r="G56" s="53">
        <f t="shared" si="1"/>
        <v>0</v>
      </c>
      <c r="H56" s="51"/>
      <c r="I56" s="52" t="str">
        <f t="shared" si="2"/>
        <v>-</v>
      </c>
      <c r="J56" s="53" t="str">
        <f>IF(NOT(D56=""),VLOOKUP(G56,Tabellen!$E$4:$F$38,2,FALSE),"0")</f>
        <v>0</v>
      </c>
      <c r="K56" s="54" t="str">
        <f t="shared" si="3"/>
        <v xml:space="preserve"> </v>
      </c>
    </row>
    <row r="57" spans="1:11" x14ac:dyDescent="0.3">
      <c r="A57" s="68">
        <f t="shared" si="4"/>
        <v>44</v>
      </c>
      <c r="B57" s="47"/>
      <c r="C57" s="47"/>
      <c r="D57" s="47"/>
      <c r="E57" s="50"/>
      <c r="F57" s="50"/>
      <c r="G57" s="53">
        <f t="shared" si="1"/>
        <v>0</v>
      </c>
      <c r="H57" s="51"/>
      <c r="I57" s="52" t="str">
        <f t="shared" si="2"/>
        <v>-</v>
      </c>
      <c r="J57" s="53" t="str">
        <f>IF(NOT(D57=""),VLOOKUP(G57,Tabellen!$E$4:$F$38,2,FALSE),"0")</f>
        <v>0</v>
      </c>
      <c r="K57" s="54" t="str">
        <f t="shared" si="3"/>
        <v xml:space="preserve"> </v>
      </c>
    </row>
    <row r="58" spans="1:11" x14ac:dyDescent="0.3">
      <c r="A58" s="68">
        <f t="shared" si="4"/>
        <v>45</v>
      </c>
      <c r="B58" s="47"/>
      <c r="C58" s="47"/>
      <c r="D58" s="47"/>
      <c r="E58" s="50"/>
      <c r="F58" s="50"/>
      <c r="G58" s="53">
        <f t="shared" si="1"/>
        <v>0</v>
      </c>
      <c r="H58" s="51"/>
      <c r="I58" s="52" t="str">
        <f t="shared" si="2"/>
        <v>-</v>
      </c>
      <c r="J58" s="53" t="str">
        <f>IF(NOT(D58=""),VLOOKUP(G58,Tabellen!$E$4:$F$38,2,FALSE),"0")</f>
        <v>0</v>
      </c>
      <c r="K58" s="54" t="str">
        <f t="shared" si="3"/>
        <v xml:space="preserve"> </v>
      </c>
    </row>
    <row r="59" spans="1:11" x14ac:dyDescent="0.3">
      <c r="A59" s="68">
        <f t="shared" si="4"/>
        <v>46</v>
      </c>
      <c r="B59" s="47"/>
      <c r="C59" s="47"/>
      <c r="D59" s="47"/>
      <c r="E59" s="50"/>
      <c r="F59" s="50"/>
      <c r="G59" s="53">
        <f t="shared" si="1"/>
        <v>0</v>
      </c>
      <c r="H59" s="51"/>
      <c r="I59" s="52" t="str">
        <f t="shared" si="2"/>
        <v>-</v>
      </c>
      <c r="J59" s="53" t="str">
        <f>IF(NOT(D59=""),VLOOKUP(G59,Tabellen!$E$4:$F$38,2,FALSE),"0")</f>
        <v>0</v>
      </c>
      <c r="K59" s="54" t="str">
        <f t="shared" si="3"/>
        <v xml:space="preserve"> </v>
      </c>
    </row>
    <row r="60" spans="1:11" x14ac:dyDescent="0.3">
      <c r="A60" s="68">
        <f t="shared" si="4"/>
        <v>47</v>
      </c>
      <c r="B60" s="47"/>
      <c r="C60" s="47"/>
      <c r="D60" s="47"/>
      <c r="E60" s="50"/>
      <c r="F60" s="50"/>
      <c r="G60" s="53">
        <f t="shared" si="1"/>
        <v>0</v>
      </c>
      <c r="H60" s="51"/>
      <c r="I60" s="52" t="str">
        <f t="shared" si="2"/>
        <v>-</v>
      </c>
      <c r="J60" s="53" t="str">
        <f>IF(NOT(D60=""),VLOOKUP(G60,Tabellen!$E$4:$F$38,2,FALSE),"0")</f>
        <v>0</v>
      </c>
      <c r="K60" s="54" t="str">
        <f t="shared" si="3"/>
        <v xml:space="preserve"> </v>
      </c>
    </row>
    <row r="61" spans="1:11" x14ac:dyDescent="0.3">
      <c r="A61" s="68">
        <f t="shared" si="4"/>
        <v>48</v>
      </c>
      <c r="B61" s="47"/>
      <c r="C61" s="47"/>
      <c r="D61" s="47"/>
      <c r="E61" s="50"/>
      <c r="F61" s="50"/>
      <c r="G61" s="53">
        <f t="shared" si="1"/>
        <v>0</v>
      </c>
      <c r="H61" s="51"/>
      <c r="I61" s="52" t="str">
        <f t="shared" si="2"/>
        <v>-</v>
      </c>
      <c r="J61" s="53" t="str">
        <f>IF(NOT(D61=""),VLOOKUP(G61,Tabellen!$E$4:$F$38,2,FALSE),"0")</f>
        <v>0</v>
      </c>
      <c r="K61" s="54" t="str">
        <f t="shared" si="3"/>
        <v xml:space="preserve"> </v>
      </c>
    </row>
    <row r="62" spans="1:11" x14ac:dyDescent="0.3">
      <c r="A62" s="68">
        <f t="shared" si="4"/>
        <v>49</v>
      </c>
      <c r="B62" s="47"/>
      <c r="C62" s="47"/>
      <c r="D62" s="47"/>
      <c r="E62" s="50"/>
      <c r="F62" s="50"/>
      <c r="G62" s="53">
        <f t="shared" si="1"/>
        <v>0</v>
      </c>
      <c r="H62" s="51"/>
      <c r="I62" s="52" t="str">
        <f t="shared" si="2"/>
        <v>-</v>
      </c>
      <c r="J62" s="53" t="str">
        <f>IF(NOT(D62=""),VLOOKUP(G62,Tabellen!$E$4:$F$38,2,FALSE),"0")</f>
        <v>0</v>
      </c>
      <c r="K62" s="54" t="str">
        <f t="shared" si="3"/>
        <v xml:space="preserve"> </v>
      </c>
    </row>
    <row r="63" spans="1:11" x14ac:dyDescent="0.3">
      <c r="A63" s="68">
        <f t="shared" si="4"/>
        <v>50</v>
      </c>
      <c r="B63" s="47"/>
      <c r="C63" s="47"/>
      <c r="D63" s="47"/>
      <c r="E63" s="50"/>
      <c r="F63" s="50"/>
      <c r="G63" s="53">
        <f t="shared" si="1"/>
        <v>0</v>
      </c>
      <c r="H63" s="51"/>
      <c r="I63" s="52" t="str">
        <f t="shared" si="2"/>
        <v>-</v>
      </c>
      <c r="J63" s="53" t="str">
        <f>IF(NOT(D63=""),VLOOKUP(G63,Tabellen!$E$4:$F$38,2,FALSE),"0")</f>
        <v>0</v>
      </c>
      <c r="K63" s="54" t="str">
        <f t="shared" si="3"/>
        <v xml:space="preserve"> </v>
      </c>
    </row>
    <row r="64" spans="1:11" x14ac:dyDescent="0.3">
      <c r="A64" s="68">
        <f t="shared" si="4"/>
        <v>51</v>
      </c>
      <c r="B64" s="47"/>
      <c r="C64" s="47"/>
      <c r="D64" s="47"/>
      <c r="E64" s="50"/>
      <c r="F64" s="50"/>
      <c r="G64" s="53">
        <f t="shared" si="1"/>
        <v>0</v>
      </c>
      <c r="H64" s="51"/>
      <c r="I64" s="52" t="str">
        <f t="shared" si="2"/>
        <v>-</v>
      </c>
      <c r="J64" s="53" t="str">
        <f>IF(NOT(D64=""),VLOOKUP(G64,Tabellen!$E$4:$F$38,2,FALSE),"0")</f>
        <v>0</v>
      </c>
      <c r="K64" s="54" t="str">
        <f t="shared" si="3"/>
        <v xml:space="preserve"> </v>
      </c>
    </row>
    <row r="65" spans="1:11" x14ac:dyDescent="0.3">
      <c r="A65" s="68">
        <f t="shared" si="4"/>
        <v>52</v>
      </c>
      <c r="B65" s="47"/>
      <c r="C65" s="47"/>
      <c r="D65" s="47"/>
      <c r="E65" s="50"/>
      <c r="F65" s="50"/>
      <c r="G65" s="53">
        <f t="shared" si="1"/>
        <v>0</v>
      </c>
      <c r="H65" s="51"/>
      <c r="I65" s="52" t="str">
        <f t="shared" si="2"/>
        <v>-</v>
      </c>
      <c r="J65" s="53" t="str">
        <f>IF(NOT(D65=""),VLOOKUP(G65,Tabellen!$E$4:$F$38,2,FALSE),"0")</f>
        <v>0</v>
      </c>
      <c r="K65" s="54" t="str">
        <f t="shared" si="3"/>
        <v xml:space="preserve"> </v>
      </c>
    </row>
    <row r="66" spans="1:11" x14ac:dyDescent="0.3">
      <c r="A66" s="68">
        <f t="shared" si="4"/>
        <v>53</v>
      </c>
      <c r="B66" s="47"/>
      <c r="C66" s="47"/>
      <c r="D66" s="47"/>
      <c r="E66" s="50"/>
      <c r="F66" s="50"/>
      <c r="G66" s="53">
        <f t="shared" si="1"/>
        <v>0</v>
      </c>
      <c r="H66" s="51"/>
      <c r="I66" s="52" t="str">
        <f t="shared" si="2"/>
        <v>-</v>
      </c>
      <c r="J66" s="53" t="str">
        <f>IF(NOT(D66=""),VLOOKUP(G66,Tabellen!$E$4:$F$38,2,FALSE),"0")</f>
        <v>0</v>
      </c>
      <c r="K66" s="54" t="str">
        <f t="shared" si="3"/>
        <v xml:space="preserve"> </v>
      </c>
    </row>
    <row r="67" spans="1:11" x14ac:dyDescent="0.3">
      <c r="A67" s="68">
        <f t="shared" si="4"/>
        <v>54</v>
      </c>
      <c r="B67" s="47"/>
      <c r="C67" s="47"/>
      <c r="D67" s="47"/>
      <c r="E67" s="50"/>
      <c r="F67" s="50"/>
      <c r="G67" s="53">
        <f t="shared" si="1"/>
        <v>0</v>
      </c>
      <c r="H67" s="51"/>
      <c r="I67" s="52" t="str">
        <f t="shared" si="2"/>
        <v>-</v>
      </c>
      <c r="J67" s="53" t="str">
        <f>IF(NOT(D67=""),VLOOKUP(G67,Tabellen!$E$4:$F$38,2,FALSE),"0")</f>
        <v>0</v>
      </c>
      <c r="K67" s="54" t="str">
        <f t="shared" si="3"/>
        <v xml:space="preserve"> </v>
      </c>
    </row>
    <row r="68" spans="1:11" x14ac:dyDescent="0.3">
      <c r="A68" s="68">
        <f t="shared" si="4"/>
        <v>55</v>
      </c>
      <c r="B68" s="47"/>
      <c r="C68" s="47"/>
      <c r="D68" s="47"/>
      <c r="E68" s="50"/>
      <c r="F68" s="50"/>
      <c r="G68" s="53">
        <f t="shared" si="1"/>
        <v>0</v>
      </c>
      <c r="H68" s="51"/>
      <c r="I68" s="52" t="str">
        <f t="shared" si="2"/>
        <v>-</v>
      </c>
      <c r="J68" s="53" t="str">
        <f>IF(NOT(D68=""),VLOOKUP(G68,Tabellen!$E$4:$F$38,2,FALSE),"0")</f>
        <v>0</v>
      </c>
      <c r="K68" s="54" t="str">
        <f t="shared" si="3"/>
        <v xml:space="preserve"> </v>
      </c>
    </row>
    <row r="69" spans="1:11" x14ac:dyDescent="0.3">
      <c r="A69" s="68">
        <f t="shared" si="4"/>
        <v>56</v>
      </c>
      <c r="B69" s="47"/>
      <c r="C69" s="47"/>
      <c r="D69" s="47"/>
      <c r="E69" s="50"/>
      <c r="F69" s="50"/>
      <c r="G69" s="53">
        <f t="shared" si="1"/>
        <v>0</v>
      </c>
      <c r="H69" s="51"/>
      <c r="I69" s="52" t="str">
        <f t="shared" si="2"/>
        <v>-</v>
      </c>
      <c r="J69" s="53" t="str">
        <f>IF(NOT(D69=""),VLOOKUP(G69,Tabellen!$E$4:$F$38,2,FALSE),"0")</f>
        <v>0</v>
      </c>
      <c r="K69" s="54" t="str">
        <f t="shared" si="3"/>
        <v xml:space="preserve"> </v>
      </c>
    </row>
    <row r="70" spans="1:11" x14ac:dyDescent="0.3">
      <c r="A70" s="68">
        <f t="shared" si="4"/>
        <v>57</v>
      </c>
      <c r="B70" s="47"/>
      <c r="C70" s="47"/>
      <c r="D70" s="47"/>
      <c r="E70" s="50"/>
      <c r="F70" s="50"/>
      <c r="G70" s="53">
        <f t="shared" si="1"/>
        <v>0</v>
      </c>
      <c r="H70" s="51"/>
      <c r="I70" s="52" t="str">
        <f t="shared" si="2"/>
        <v>-</v>
      </c>
      <c r="J70" s="53" t="str">
        <f>IF(NOT(D70=""),VLOOKUP(G70,Tabellen!$E$4:$F$38,2,FALSE),"0")</f>
        <v>0</v>
      </c>
      <c r="K70" s="54" t="str">
        <f t="shared" si="3"/>
        <v xml:space="preserve"> </v>
      </c>
    </row>
    <row r="71" spans="1:11" x14ac:dyDescent="0.3">
      <c r="A71" s="68">
        <f t="shared" si="4"/>
        <v>58</v>
      </c>
      <c r="B71" s="47"/>
      <c r="C71" s="47"/>
      <c r="D71" s="47"/>
      <c r="E71" s="50"/>
      <c r="F71" s="50"/>
      <c r="G71" s="53">
        <f t="shared" si="1"/>
        <v>0</v>
      </c>
      <c r="H71" s="51"/>
      <c r="I71" s="52" t="str">
        <f t="shared" si="2"/>
        <v>-</v>
      </c>
      <c r="J71" s="53" t="str">
        <f>IF(NOT(D71=""),VLOOKUP(G71,Tabellen!$E$4:$F$38,2,FALSE),"0")</f>
        <v>0</v>
      </c>
      <c r="K71" s="54" t="str">
        <f t="shared" si="3"/>
        <v xml:space="preserve"> </v>
      </c>
    </row>
    <row r="72" spans="1:11" x14ac:dyDescent="0.3">
      <c r="A72" s="68">
        <f t="shared" si="4"/>
        <v>59</v>
      </c>
      <c r="B72" s="47"/>
      <c r="C72" s="47"/>
      <c r="D72" s="47"/>
      <c r="E72" s="50"/>
      <c r="F72" s="50"/>
      <c r="G72" s="53">
        <f t="shared" si="1"/>
        <v>0</v>
      </c>
      <c r="H72" s="51"/>
      <c r="I72" s="52" t="str">
        <f t="shared" si="2"/>
        <v>-</v>
      </c>
      <c r="J72" s="53" t="str">
        <f>IF(NOT(D72=""),VLOOKUP(G72,Tabellen!$E$4:$F$38,2,FALSE),"0")</f>
        <v>0</v>
      </c>
      <c r="K72" s="54" t="str">
        <f t="shared" si="3"/>
        <v xml:space="preserve"> </v>
      </c>
    </row>
    <row r="73" spans="1:11" x14ac:dyDescent="0.3">
      <c r="A73" s="68">
        <f t="shared" si="4"/>
        <v>60</v>
      </c>
      <c r="B73" s="47"/>
      <c r="C73" s="47"/>
      <c r="D73" s="47"/>
      <c r="E73" s="50"/>
      <c r="F73" s="50"/>
      <c r="G73" s="53">
        <f t="shared" si="1"/>
        <v>0</v>
      </c>
      <c r="H73" s="51"/>
      <c r="I73" s="52" t="str">
        <f t="shared" si="2"/>
        <v>-</v>
      </c>
      <c r="J73" s="53" t="str">
        <f>IF(NOT(D73=""),VLOOKUP(G73,Tabellen!$E$4:$F$38,2,FALSE),"0")</f>
        <v>0</v>
      </c>
      <c r="K73" s="54" t="str">
        <f t="shared" si="3"/>
        <v xml:space="preserve"> </v>
      </c>
    </row>
    <row r="74" spans="1:11" x14ac:dyDescent="0.3">
      <c r="A74" s="68">
        <f t="shared" si="4"/>
        <v>61</v>
      </c>
      <c r="B74" s="47"/>
      <c r="C74" s="47"/>
      <c r="D74" s="47"/>
      <c r="E74" s="50"/>
      <c r="F74" s="50"/>
      <c r="G74" s="53">
        <f t="shared" si="1"/>
        <v>0</v>
      </c>
      <c r="H74" s="51"/>
      <c r="I74" s="52" t="str">
        <f t="shared" si="2"/>
        <v>-</v>
      </c>
      <c r="J74" s="53" t="str">
        <f>IF(NOT(D74=""),VLOOKUP(G74,Tabellen!$E$4:$F$38,2,FALSE),"0")</f>
        <v>0</v>
      </c>
      <c r="K74" s="54" t="str">
        <f t="shared" si="3"/>
        <v xml:space="preserve"> </v>
      </c>
    </row>
    <row r="75" spans="1:11" x14ac:dyDescent="0.3">
      <c r="A75" s="68">
        <f t="shared" si="4"/>
        <v>62</v>
      </c>
      <c r="B75" s="47"/>
      <c r="C75" s="47"/>
      <c r="D75" s="47"/>
      <c r="E75" s="50"/>
      <c r="F75" s="50"/>
      <c r="G75" s="53">
        <f t="shared" si="1"/>
        <v>0</v>
      </c>
      <c r="H75" s="51"/>
      <c r="I75" s="52" t="str">
        <f t="shared" si="2"/>
        <v>-</v>
      </c>
      <c r="J75" s="53" t="str">
        <f>IF(NOT(D75=""),VLOOKUP(G75,Tabellen!$E$4:$F$38,2,FALSE),"0")</f>
        <v>0</v>
      </c>
      <c r="K75" s="54" t="str">
        <f t="shared" si="3"/>
        <v xml:space="preserve"> </v>
      </c>
    </row>
    <row r="76" spans="1:11" x14ac:dyDescent="0.3">
      <c r="A76" s="68">
        <f t="shared" si="4"/>
        <v>63</v>
      </c>
      <c r="B76" s="47"/>
      <c r="C76" s="47"/>
      <c r="D76" s="47"/>
      <c r="E76" s="50"/>
      <c r="F76" s="50"/>
      <c r="G76" s="53">
        <f t="shared" si="1"/>
        <v>0</v>
      </c>
      <c r="H76" s="51"/>
      <c r="I76" s="52" t="str">
        <f t="shared" si="2"/>
        <v>-</v>
      </c>
      <c r="J76" s="53" t="str">
        <f>IF(NOT(D76=""),VLOOKUP(G76,Tabellen!$E$4:$F$38,2,FALSE),"0")</f>
        <v>0</v>
      </c>
      <c r="K76" s="54" t="str">
        <f t="shared" si="3"/>
        <v xml:space="preserve"> </v>
      </c>
    </row>
    <row r="77" spans="1:11" x14ac:dyDescent="0.3">
      <c r="A77" s="68">
        <f t="shared" si="4"/>
        <v>64</v>
      </c>
      <c r="B77" s="47"/>
      <c r="C77" s="47"/>
      <c r="D77" s="47"/>
      <c r="E77" s="50"/>
      <c r="F77" s="50"/>
      <c r="G77" s="53">
        <f t="shared" si="1"/>
        <v>0</v>
      </c>
      <c r="H77" s="51"/>
      <c r="I77" s="52" t="str">
        <f t="shared" si="2"/>
        <v>-</v>
      </c>
      <c r="J77" s="53" t="str">
        <f>IF(NOT(D77=""),VLOOKUP(G77,Tabellen!$E$4:$F$38,2,FALSE),"0")</f>
        <v>0</v>
      </c>
      <c r="K77" s="54" t="str">
        <f t="shared" si="3"/>
        <v xml:space="preserve"> </v>
      </c>
    </row>
    <row r="78" spans="1:11" x14ac:dyDescent="0.3">
      <c r="A78" s="68">
        <f t="shared" si="4"/>
        <v>65</v>
      </c>
      <c r="B78" s="47"/>
      <c r="C78" s="47"/>
      <c r="D78" s="47"/>
      <c r="E78" s="50"/>
      <c r="F78" s="50"/>
      <c r="G78" s="53">
        <f t="shared" si="1"/>
        <v>0</v>
      </c>
      <c r="H78" s="51"/>
      <c r="I78" s="52" t="str">
        <f t="shared" si="2"/>
        <v>-</v>
      </c>
      <c r="J78" s="53" t="str">
        <f>IF(NOT(D78=""),VLOOKUP(G78,Tabellen!$E$4:$F$38,2,FALSE),"0")</f>
        <v>0</v>
      </c>
      <c r="K78" s="54" t="str">
        <f t="shared" si="3"/>
        <v xml:space="preserve"> </v>
      </c>
    </row>
    <row r="79" spans="1:11" x14ac:dyDescent="0.3">
      <c r="A79" s="68">
        <f t="shared" si="4"/>
        <v>66</v>
      </c>
      <c r="B79" s="47"/>
      <c r="C79" s="47"/>
      <c r="D79" s="47"/>
      <c r="E79" s="50"/>
      <c r="F79" s="50"/>
      <c r="G79" s="53">
        <f t="shared" ref="G79:G110" si="5">IF(OR(D79="Lopende_sectie",D79="Kruising"),F79,E79)</f>
        <v>0</v>
      </c>
      <c r="H79" s="51"/>
      <c r="I79" s="52" t="str">
        <f t="shared" ref="I79:I110" si="6">IF(D79="Lopende_sectie","km","-")</f>
        <v>-</v>
      </c>
      <c r="J79" s="53" t="str">
        <f>IF(NOT(D79=""),VLOOKUP(G79,Tabellen!$E$4:$F$38,2,FALSE),"0")</f>
        <v>0</v>
      </c>
      <c r="K79" s="54" t="str">
        <f t="shared" ref="K79:K110" si="7">IF(H79,J79*H79," ")</f>
        <v xml:space="preserve"> </v>
      </c>
    </row>
    <row r="80" spans="1:11" x14ac:dyDescent="0.3">
      <c r="A80" s="68">
        <f t="shared" ref="A80:A110" si="8">A79+1</f>
        <v>67</v>
      </c>
      <c r="B80" s="47"/>
      <c r="C80" s="47"/>
      <c r="D80" s="47"/>
      <c r="E80" s="50"/>
      <c r="F80" s="50"/>
      <c r="G80" s="53">
        <f t="shared" si="5"/>
        <v>0</v>
      </c>
      <c r="H80" s="51"/>
      <c r="I80" s="52" t="str">
        <f t="shared" si="6"/>
        <v>-</v>
      </c>
      <c r="J80" s="53" t="str">
        <f>IF(NOT(D80=""),VLOOKUP(G80,Tabellen!$E$4:$F$38,2,FALSE),"0")</f>
        <v>0</v>
      </c>
      <c r="K80" s="54" t="str">
        <f t="shared" si="7"/>
        <v xml:space="preserve"> </v>
      </c>
    </row>
    <row r="81" spans="1:11" x14ac:dyDescent="0.3">
      <c r="A81" s="68">
        <f t="shared" si="8"/>
        <v>68</v>
      </c>
      <c r="B81" s="47"/>
      <c r="C81" s="47"/>
      <c r="D81" s="47"/>
      <c r="E81" s="50"/>
      <c r="F81" s="50"/>
      <c r="G81" s="53">
        <f t="shared" si="5"/>
        <v>0</v>
      </c>
      <c r="H81" s="51"/>
      <c r="I81" s="52" t="str">
        <f t="shared" si="6"/>
        <v>-</v>
      </c>
      <c r="J81" s="53" t="str">
        <f>IF(NOT(D81=""),VLOOKUP(G81,Tabellen!$E$4:$F$38,2,FALSE),"0")</f>
        <v>0</v>
      </c>
      <c r="K81" s="54" t="str">
        <f t="shared" si="7"/>
        <v xml:space="preserve"> </v>
      </c>
    </row>
    <row r="82" spans="1:11" x14ac:dyDescent="0.3">
      <c r="A82" s="68">
        <f t="shared" si="8"/>
        <v>69</v>
      </c>
      <c r="B82" s="47"/>
      <c r="C82" s="47"/>
      <c r="D82" s="47"/>
      <c r="E82" s="50"/>
      <c r="F82" s="50"/>
      <c r="G82" s="53">
        <f t="shared" si="5"/>
        <v>0</v>
      </c>
      <c r="H82" s="51"/>
      <c r="I82" s="52" t="str">
        <f t="shared" si="6"/>
        <v>-</v>
      </c>
      <c r="J82" s="53" t="str">
        <f>IF(NOT(D82=""),VLOOKUP(G82,Tabellen!$E$4:$F$38,2,FALSE),"0")</f>
        <v>0</v>
      </c>
      <c r="K82" s="54" t="str">
        <f t="shared" si="7"/>
        <v xml:space="preserve"> </v>
      </c>
    </row>
    <row r="83" spans="1:11" x14ac:dyDescent="0.3">
      <c r="A83" s="68">
        <f t="shared" si="8"/>
        <v>70</v>
      </c>
      <c r="B83" s="47"/>
      <c r="C83" s="47"/>
      <c r="D83" s="47"/>
      <c r="E83" s="50"/>
      <c r="F83" s="50"/>
      <c r="G83" s="53">
        <f t="shared" si="5"/>
        <v>0</v>
      </c>
      <c r="H83" s="51"/>
      <c r="I83" s="52" t="str">
        <f t="shared" si="6"/>
        <v>-</v>
      </c>
      <c r="J83" s="53" t="str">
        <f>IF(NOT(D83=""),VLOOKUP(G83,Tabellen!$E$4:$F$38,2,FALSE),"0")</f>
        <v>0</v>
      </c>
      <c r="K83" s="54" t="str">
        <f t="shared" si="7"/>
        <v xml:space="preserve"> </v>
      </c>
    </row>
    <row r="84" spans="1:11" x14ac:dyDescent="0.3">
      <c r="A84" s="68">
        <f t="shared" si="8"/>
        <v>71</v>
      </c>
      <c r="B84" s="47"/>
      <c r="C84" s="47"/>
      <c r="D84" s="47"/>
      <c r="E84" s="50"/>
      <c r="F84" s="50"/>
      <c r="G84" s="53">
        <f t="shared" si="5"/>
        <v>0</v>
      </c>
      <c r="H84" s="51"/>
      <c r="I84" s="52" t="str">
        <f t="shared" si="6"/>
        <v>-</v>
      </c>
      <c r="J84" s="53" t="str">
        <f>IF(NOT(D84=""),VLOOKUP(G84,Tabellen!$E$4:$F$38,2,FALSE),"0")</f>
        <v>0</v>
      </c>
      <c r="K84" s="54" t="str">
        <f t="shared" si="7"/>
        <v xml:space="preserve"> </v>
      </c>
    </row>
    <row r="85" spans="1:11" x14ac:dyDescent="0.3">
      <c r="A85" s="68">
        <f t="shared" si="8"/>
        <v>72</v>
      </c>
      <c r="B85" s="47"/>
      <c r="C85" s="47"/>
      <c r="D85" s="47"/>
      <c r="E85" s="50"/>
      <c r="F85" s="50"/>
      <c r="G85" s="53">
        <f t="shared" si="5"/>
        <v>0</v>
      </c>
      <c r="H85" s="51"/>
      <c r="I85" s="52" t="str">
        <f t="shared" si="6"/>
        <v>-</v>
      </c>
      <c r="J85" s="53" t="str">
        <f>IF(NOT(D85=""),VLOOKUP(G85,Tabellen!$E$4:$F$38,2,FALSE),"0")</f>
        <v>0</v>
      </c>
      <c r="K85" s="54" t="str">
        <f t="shared" si="7"/>
        <v xml:space="preserve"> </v>
      </c>
    </row>
    <row r="86" spans="1:11" x14ac:dyDescent="0.3">
      <c r="A86" s="68">
        <f t="shared" si="8"/>
        <v>73</v>
      </c>
      <c r="B86" s="47"/>
      <c r="C86" s="47"/>
      <c r="D86" s="47"/>
      <c r="E86" s="50"/>
      <c r="F86" s="50"/>
      <c r="G86" s="53">
        <f t="shared" si="5"/>
        <v>0</v>
      </c>
      <c r="H86" s="51"/>
      <c r="I86" s="52" t="str">
        <f t="shared" si="6"/>
        <v>-</v>
      </c>
      <c r="J86" s="53" t="str">
        <f>IF(NOT(D86=""),VLOOKUP(G86,Tabellen!$E$4:$F$38,2,FALSE),"0")</f>
        <v>0</v>
      </c>
      <c r="K86" s="54" t="str">
        <f t="shared" si="7"/>
        <v xml:space="preserve"> </v>
      </c>
    </row>
    <row r="87" spans="1:11" x14ac:dyDescent="0.3">
      <c r="A87" s="68">
        <f t="shared" si="8"/>
        <v>74</v>
      </c>
      <c r="B87" s="47"/>
      <c r="C87" s="47"/>
      <c r="D87" s="47"/>
      <c r="E87" s="50"/>
      <c r="F87" s="50"/>
      <c r="G87" s="53">
        <f t="shared" si="5"/>
        <v>0</v>
      </c>
      <c r="H87" s="51"/>
      <c r="I87" s="52" t="str">
        <f t="shared" si="6"/>
        <v>-</v>
      </c>
      <c r="J87" s="53" t="str">
        <f>IF(NOT(D87=""),VLOOKUP(G87,Tabellen!$E$4:$F$38,2,FALSE),"0")</f>
        <v>0</v>
      </c>
      <c r="K87" s="54" t="str">
        <f t="shared" si="7"/>
        <v xml:space="preserve"> </v>
      </c>
    </row>
    <row r="88" spans="1:11" x14ac:dyDescent="0.3">
      <c r="A88" s="68">
        <f t="shared" si="8"/>
        <v>75</v>
      </c>
      <c r="B88" s="47"/>
      <c r="C88" s="47"/>
      <c r="D88" s="47"/>
      <c r="E88" s="50"/>
      <c r="F88" s="50"/>
      <c r="G88" s="53">
        <f t="shared" si="5"/>
        <v>0</v>
      </c>
      <c r="H88" s="51"/>
      <c r="I88" s="52" t="str">
        <f t="shared" si="6"/>
        <v>-</v>
      </c>
      <c r="J88" s="53" t="str">
        <f>IF(NOT(D88=""),VLOOKUP(G88,Tabellen!$E$4:$F$38,2,FALSE),"0")</f>
        <v>0</v>
      </c>
      <c r="K88" s="54" t="str">
        <f t="shared" si="7"/>
        <v xml:space="preserve"> </v>
      </c>
    </row>
    <row r="89" spans="1:11" x14ac:dyDescent="0.3">
      <c r="A89" s="68">
        <f t="shared" si="8"/>
        <v>76</v>
      </c>
      <c r="B89" s="47"/>
      <c r="C89" s="47"/>
      <c r="D89" s="47"/>
      <c r="E89" s="50"/>
      <c r="F89" s="50"/>
      <c r="G89" s="53">
        <f t="shared" si="5"/>
        <v>0</v>
      </c>
      <c r="H89" s="51"/>
      <c r="I89" s="52" t="str">
        <f t="shared" si="6"/>
        <v>-</v>
      </c>
      <c r="J89" s="53" t="str">
        <f>IF(NOT(D89=""),VLOOKUP(G89,Tabellen!$E$4:$F$38,2,FALSE),"0")</f>
        <v>0</v>
      </c>
      <c r="K89" s="54" t="str">
        <f t="shared" si="7"/>
        <v xml:space="preserve"> </v>
      </c>
    </row>
    <row r="90" spans="1:11" x14ac:dyDescent="0.3">
      <c r="A90" s="68">
        <f t="shared" si="8"/>
        <v>77</v>
      </c>
      <c r="B90" s="47"/>
      <c r="C90" s="47"/>
      <c r="D90" s="47"/>
      <c r="E90" s="50"/>
      <c r="F90" s="50"/>
      <c r="G90" s="53">
        <f t="shared" si="5"/>
        <v>0</v>
      </c>
      <c r="H90" s="51"/>
      <c r="I90" s="52" t="str">
        <f t="shared" si="6"/>
        <v>-</v>
      </c>
      <c r="J90" s="53" t="str">
        <f>IF(NOT(D90=""),VLOOKUP(G90,Tabellen!$E$4:$F$38,2,FALSE),"0")</f>
        <v>0</v>
      </c>
      <c r="K90" s="54" t="str">
        <f t="shared" si="7"/>
        <v xml:space="preserve"> </v>
      </c>
    </row>
    <row r="91" spans="1:11" x14ac:dyDescent="0.3">
      <c r="A91" s="68">
        <f t="shared" si="8"/>
        <v>78</v>
      </c>
      <c r="B91" s="47"/>
      <c r="C91" s="47"/>
      <c r="D91" s="47"/>
      <c r="E91" s="50"/>
      <c r="F91" s="50"/>
      <c r="G91" s="53">
        <f t="shared" si="5"/>
        <v>0</v>
      </c>
      <c r="H91" s="51"/>
      <c r="I91" s="52" t="str">
        <f t="shared" si="6"/>
        <v>-</v>
      </c>
      <c r="J91" s="53" t="str">
        <f>IF(NOT(D91=""),VLOOKUP(G91,Tabellen!$E$4:$F$38,2,FALSE),"0")</f>
        <v>0</v>
      </c>
      <c r="K91" s="54" t="str">
        <f t="shared" si="7"/>
        <v xml:space="preserve"> </v>
      </c>
    </row>
    <row r="92" spans="1:11" x14ac:dyDescent="0.3">
      <c r="A92" s="68">
        <f t="shared" si="8"/>
        <v>79</v>
      </c>
      <c r="B92" s="47"/>
      <c r="C92" s="47"/>
      <c r="D92" s="47"/>
      <c r="E92" s="50"/>
      <c r="F92" s="50"/>
      <c r="G92" s="53">
        <f t="shared" si="5"/>
        <v>0</v>
      </c>
      <c r="H92" s="51"/>
      <c r="I92" s="52" t="str">
        <f t="shared" si="6"/>
        <v>-</v>
      </c>
      <c r="J92" s="53" t="str">
        <f>IF(NOT(D92=""),VLOOKUP(G92,Tabellen!$E$4:$F$38,2,FALSE),"0")</f>
        <v>0</v>
      </c>
      <c r="K92" s="54" t="str">
        <f t="shared" si="7"/>
        <v xml:space="preserve"> </v>
      </c>
    </row>
    <row r="93" spans="1:11" x14ac:dyDescent="0.3">
      <c r="A93" s="68">
        <f t="shared" si="8"/>
        <v>80</v>
      </c>
      <c r="B93" s="47"/>
      <c r="C93" s="47"/>
      <c r="D93" s="47"/>
      <c r="E93" s="50"/>
      <c r="F93" s="50"/>
      <c r="G93" s="53">
        <f t="shared" si="5"/>
        <v>0</v>
      </c>
      <c r="H93" s="51"/>
      <c r="I93" s="52" t="str">
        <f t="shared" si="6"/>
        <v>-</v>
      </c>
      <c r="J93" s="53" t="str">
        <f>IF(NOT(D93=""),VLOOKUP(G93,Tabellen!$E$4:$F$38,2,FALSE),"0")</f>
        <v>0</v>
      </c>
      <c r="K93" s="54" t="str">
        <f t="shared" si="7"/>
        <v xml:space="preserve"> </v>
      </c>
    </row>
    <row r="94" spans="1:11" x14ac:dyDescent="0.3">
      <c r="A94" s="68">
        <f t="shared" si="8"/>
        <v>81</v>
      </c>
      <c r="B94" s="47"/>
      <c r="C94" s="47"/>
      <c r="D94" s="47"/>
      <c r="E94" s="50"/>
      <c r="F94" s="50"/>
      <c r="G94" s="53">
        <f t="shared" si="5"/>
        <v>0</v>
      </c>
      <c r="H94" s="51"/>
      <c r="I94" s="52" t="str">
        <f t="shared" si="6"/>
        <v>-</v>
      </c>
      <c r="J94" s="53" t="str">
        <f>IF(NOT(D94=""),VLOOKUP(G94,Tabellen!$E$4:$F$38,2,FALSE),"0")</f>
        <v>0</v>
      </c>
      <c r="K94" s="54" t="str">
        <f t="shared" si="7"/>
        <v xml:space="preserve"> </v>
      </c>
    </row>
    <row r="95" spans="1:11" x14ac:dyDescent="0.3">
      <c r="A95" s="68">
        <f t="shared" si="8"/>
        <v>82</v>
      </c>
      <c r="B95" s="47"/>
      <c r="C95" s="47"/>
      <c r="D95" s="47"/>
      <c r="E95" s="50"/>
      <c r="F95" s="50"/>
      <c r="G95" s="53">
        <f t="shared" si="5"/>
        <v>0</v>
      </c>
      <c r="H95" s="51"/>
      <c r="I95" s="52" t="str">
        <f t="shared" si="6"/>
        <v>-</v>
      </c>
      <c r="J95" s="53" t="str">
        <f>IF(NOT(D95=""),VLOOKUP(G95,Tabellen!$E$4:$F$38,2,FALSE),"0")</f>
        <v>0</v>
      </c>
      <c r="K95" s="54" t="str">
        <f t="shared" si="7"/>
        <v xml:space="preserve"> </v>
      </c>
    </row>
    <row r="96" spans="1:11" x14ac:dyDescent="0.3">
      <c r="A96" s="68">
        <f t="shared" si="8"/>
        <v>83</v>
      </c>
      <c r="B96" s="47"/>
      <c r="C96" s="47"/>
      <c r="D96" s="47"/>
      <c r="E96" s="50"/>
      <c r="F96" s="50"/>
      <c r="G96" s="53">
        <f t="shared" si="5"/>
        <v>0</v>
      </c>
      <c r="H96" s="51"/>
      <c r="I96" s="52" t="str">
        <f t="shared" si="6"/>
        <v>-</v>
      </c>
      <c r="J96" s="53" t="str">
        <f>IF(NOT(D96=""),VLOOKUP(G96,Tabellen!$E$4:$F$38,2,FALSE),"0")</f>
        <v>0</v>
      </c>
      <c r="K96" s="54" t="str">
        <f t="shared" si="7"/>
        <v xml:space="preserve"> </v>
      </c>
    </row>
    <row r="97" spans="1:11" x14ac:dyDescent="0.3">
      <c r="A97" s="68">
        <f t="shared" si="8"/>
        <v>84</v>
      </c>
      <c r="B97" s="47"/>
      <c r="C97" s="47"/>
      <c r="D97" s="47"/>
      <c r="E97" s="50"/>
      <c r="F97" s="50"/>
      <c r="G97" s="53">
        <f t="shared" si="5"/>
        <v>0</v>
      </c>
      <c r="H97" s="51"/>
      <c r="I97" s="52" t="str">
        <f t="shared" si="6"/>
        <v>-</v>
      </c>
      <c r="J97" s="53" t="str">
        <f>IF(NOT(D97=""),VLOOKUP(G97,Tabellen!$E$4:$F$38,2,FALSE),"0")</f>
        <v>0</v>
      </c>
      <c r="K97" s="54" t="str">
        <f t="shared" si="7"/>
        <v xml:space="preserve"> </v>
      </c>
    </row>
    <row r="98" spans="1:11" x14ac:dyDescent="0.3">
      <c r="A98" s="68">
        <f t="shared" si="8"/>
        <v>85</v>
      </c>
      <c r="B98" s="47"/>
      <c r="C98" s="47"/>
      <c r="D98" s="47"/>
      <c r="E98" s="50"/>
      <c r="F98" s="50"/>
      <c r="G98" s="53">
        <f t="shared" si="5"/>
        <v>0</v>
      </c>
      <c r="H98" s="51"/>
      <c r="I98" s="52" t="str">
        <f t="shared" si="6"/>
        <v>-</v>
      </c>
      <c r="J98" s="53" t="str">
        <f>IF(NOT(D98=""),VLOOKUP(G98,Tabellen!$E$4:$F$38,2,FALSE),"0")</f>
        <v>0</v>
      </c>
      <c r="K98" s="54" t="str">
        <f t="shared" si="7"/>
        <v xml:space="preserve"> </v>
      </c>
    </row>
    <row r="99" spans="1:11" x14ac:dyDescent="0.3">
      <c r="A99" s="68">
        <f t="shared" si="8"/>
        <v>86</v>
      </c>
      <c r="B99" s="47"/>
      <c r="C99" s="47"/>
      <c r="D99" s="47"/>
      <c r="E99" s="50"/>
      <c r="F99" s="50"/>
      <c r="G99" s="53">
        <f t="shared" si="5"/>
        <v>0</v>
      </c>
      <c r="H99" s="51"/>
      <c r="I99" s="52" t="str">
        <f t="shared" si="6"/>
        <v>-</v>
      </c>
      <c r="J99" s="53" t="str">
        <f>IF(NOT(D99=""),VLOOKUP(G99,Tabellen!$E$4:$F$38,2,FALSE),"0")</f>
        <v>0</v>
      </c>
      <c r="K99" s="54" t="str">
        <f t="shared" si="7"/>
        <v xml:space="preserve"> </v>
      </c>
    </row>
    <row r="100" spans="1:11" x14ac:dyDescent="0.3">
      <c r="A100" s="68">
        <f t="shared" si="8"/>
        <v>87</v>
      </c>
      <c r="B100" s="47"/>
      <c r="C100" s="47"/>
      <c r="D100" s="47"/>
      <c r="E100" s="50"/>
      <c r="F100" s="50"/>
      <c r="G100" s="53">
        <f t="shared" si="5"/>
        <v>0</v>
      </c>
      <c r="H100" s="51"/>
      <c r="I100" s="52" t="str">
        <f t="shared" si="6"/>
        <v>-</v>
      </c>
      <c r="J100" s="53" t="str">
        <f>IF(NOT(D100=""),VLOOKUP(G100,Tabellen!$E$4:$F$38,2,FALSE),"0")</f>
        <v>0</v>
      </c>
      <c r="K100" s="54" t="str">
        <f t="shared" si="7"/>
        <v xml:space="preserve"> </v>
      </c>
    </row>
    <row r="101" spans="1:11" x14ac:dyDescent="0.3">
      <c r="A101" s="68">
        <f t="shared" si="8"/>
        <v>88</v>
      </c>
      <c r="B101" s="47"/>
      <c r="C101" s="47"/>
      <c r="D101" s="47"/>
      <c r="E101" s="50"/>
      <c r="F101" s="50"/>
      <c r="G101" s="53">
        <f t="shared" si="5"/>
        <v>0</v>
      </c>
      <c r="H101" s="51"/>
      <c r="I101" s="52" t="str">
        <f t="shared" si="6"/>
        <v>-</v>
      </c>
      <c r="J101" s="53" t="str">
        <f>IF(NOT(D101=""),VLOOKUP(G101,Tabellen!$E$4:$F$38,2,FALSE),"0")</f>
        <v>0</v>
      </c>
      <c r="K101" s="54" t="str">
        <f t="shared" si="7"/>
        <v xml:space="preserve"> </v>
      </c>
    </row>
    <row r="102" spans="1:11" x14ac:dyDescent="0.3">
      <c r="A102" s="68">
        <f t="shared" si="8"/>
        <v>89</v>
      </c>
      <c r="B102" s="47"/>
      <c r="C102" s="47"/>
      <c r="D102" s="47"/>
      <c r="E102" s="50"/>
      <c r="F102" s="50"/>
      <c r="G102" s="53">
        <f t="shared" si="5"/>
        <v>0</v>
      </c>
      <c r="H102" s="51"/>
      <c r="I102" s="52" t="str">
        <f t="shared" si="6"/>
        <v>-</v>
      </c>
      <c r="J102" s="53" t="str">
        <f>IF(NOT(D102=""),VLOOKUP(G102,Tabellen!$E$4:$F$38,2,FALSE),"0")</f>
        <v>0</v>
      </c>
      <c r="K102" s="54" t="str">
        <f t="shared" si="7"/>
        <v xml:space="preserve"> </v>
      </c>
    </row>
    <row r="103" spans="1:11" x14ac:dyDescent="0.3">
      <c r="A103" s="68">
        <f t="shared" si="8"/>
        <v>90</v>
      </c>
      <c r="B103" s="47"/>
      <c r="C103" s="47"/>
      <c r="D103" s="47"/>
      <c r="E103" s="50"/>
      <c r="F103" s="50"/>
      <c r="G103" s="53">
        <f t="shared" si="5"/>
        <v>0</v>
      </c>
      <c r="H103" s="51"/>
      <c r="I103" s="52" t="str">
        <f t="shared" si="6"/>
        <v>-</v>
      </c>
      <c r="J103" s="53" t="str">
        <f>IF(NOT(D103=""),VLOOKUP(G103,Tabellen!$E$4:$F$38,2,FALSE),"0")</f>
        <v>0</v>
      </c>
      <c r="K103" s="54" t="str">
        <f t="shared" si="7"/>
        <v xml:space="preserve"> </v>
      </c>
    </row>
    <row r="104" spans="1:11" x14ac:dyDescent="0.3">
      <c r="A104" s="68">
        <f t="shared" si="8"/>
        <v>91</v>
      </c>
      <c r="B104" s="47"/>
      <c r="C104" s="47"/>
      <c r="D104" s="47"/>
      <c r="E104" s="50"/>
      <c r="F104" s="50"/>
      <c r="G104" s="53">
        <f t="shared" si="5"/>
        <v>0</v>
      </c>
      <c r="H104" s="51"/>
      <c r="I104" s="52" t="str">
        <f t="shared" si="6"/>
        <v>-</v>
      </c>
      <c r="J104" s="53" t="str">
        <f>IF(NOT(D104=""),VLOOKUP(G104,Tabellen!$E$4:$F$38,2,FALSE),"0")</f>
        <v>0</v>
      </c>
      <c r="K104" s="54" t="str">
        <f t="shared" si="7"/>
        <v xml:space="preserve"> </v>
      </c>
    </row>
    <row r="105" spans="1:11" x14ac:dyDescent="0.3">
      <c r="A105" s="68">
        <f t="shared" si="8"/>
        <v>92</v>
      </c>
      <c r="B105" s="47"/>
      <c r="C105" s="47"/>
      <c r="D105" s="47"/>
      <c r="E105" s="50"/>
      <c r="F105" s="50"/>
      <c r="G105" s="53">
        <f t="shared" si="5"/>
        <v>0</v>
      </c>
      <c r="H105" s="51"/>
      <c r="I105" s="52" t="str">
        <f t="shared" si="6"/>
        <v>-</v>
      </c>
      <c r="J105" s="53" t="str">
        <f>IF(NOT(D105=""),VLOOKUP(G105,Tabellen!$E$4:$F$38,2,FALSE),"0")</f>
        <v>0</v>
      </c>
      <c r="K105" s="54" t="str">
        <f t="shared" si="7"/>
        <v xml:space="preserve"> </v>
      </c>
    </row>
    <row r="106" spans="1:11" x14ac:dyDescent="0.3">
      <c r="A106" s="68">
        <f t="shared" si="8"/>
        <v>93</v>
      </c>
      <c r="B106" s="47"/>
      <c r="C106" s="47"/>
      <c r="D106" s="47"/>
      <c r="E106" s="50"/>
      <c r="F106" s="50"/>
      <c r="G106" s="53">
        <f t="shared" si="5"/>
        <v>0</v>
      </c>
      <c r="H106" s="51"/>
      <c r="I106" s="52" t="str">
        <f t="shared" si="6"/>
        <v>-</v>
      </c>
      <c r="J106" s="53" t="str">
        <f>IF(NOT(D106=""),VLOOKUP(G106,Tabellen!$E$4:$F$38,2,FALSE),"0")</f>
        <v>0</v>
      </c>
      <c r="K106" s="54" t="str">
        <f t="shared" si="7"/>
        <v xml:space="preserve"> </v>
      </c>
    </row>
    <row r="107" spans="1:11" x14ac:dyDescent="0.3">
      <c r="A107" s="68">
        <f t="shared" si="8"/>
        <v>94</v>
      </c>
      <c r="B107" s="47"/>
      <c r="C107" s="47"/>
      <c r="D107" s="47"/>
      <c r="E107" s="50"/>
      <c r="F107" s="50"/>
      <c r="G107" s="53">
        <f t="shared" si="5"/>
        <v>0</v>
      </c>
      <c r="H107" s="51"/>
      <c r="I107" s="52" t="str">
        <f t="shared" si="6"/>
        <v>-</v>
      </c>
      <c r="J107" s="53" t="str">
        <f>IF(NOT(D107=""),VLOOKUP(G107,Tabellen!$E$4:$F$38,2,FALSE),"0")</f>
        <v>0</v>
      </c>
      <c r="K107" s="54" t="str">
        <f t="shared" si="7"/>
        <v xml:space="preserve"> </v>
      </c>
    </row>
    <row r="108" spans="1:11" x14ac:dyDescent="0.3">
      <c r="A108" s="68">
        <f t="shared" si="8"/>
        <v>95</v>
      </c>
      <c r="B108" s="47"/>
      <c r="C108" s="47"/>
      <c r="D108" s="47"/>
      <c r="E108" s="50"/>
      <c r="F108" s="50"/>
      <c r="G108" s="53">
        <f t="shared" si="5"/>
        <v>0</v>
      </c>
      <c r="H108" s="51"/>
      <c r="I108" s="52" t="str">
        <f t="shared" si="6"/>
        <v>-</v>
      </c>
      <c r="J108" s="53" t="str">
        <f>IF(NOT(D108=""),VLOOKUP(G108,Tabellen!$E$4:$F$38,2,FALSE),"0")</f>
        <v>0</v>
      </c>
      <c r="K108" s="54" t="str">
        <f t="shared" si="7"/>
        <v xml:space="preserve"> </v>
      </c>
    </row>
    <row r="109" spans="1:11" x14ac:dyDescent="0.3">
      <c r="A109" s="68">
        <f t="shared" si="8"/>
        <v>96</v>
      </c>
      <c r="B109" s="47"/>
      <c r="C109" s="47"/>
      <c r="D109" s="47"/>
      <c r="E109" s="50"/>
      <c r="F109" s="50"/>
      <c r="G109" s="53">
        <f t="shared" si="5"/>
        <v>0</v>
      </c>
      <c r="H109" s="51"/>
      <c r="I109" s="52" t="str">
        <f t="shared" si="6"/>
        <v>-</v>
      </c>
      <c r="J109" s="53" t="str">
        <f>IF(NOT(D109=""),VLOOKUP(G109,Tabellen!$E$4:$F$38,2,FALSE),"0")</f>
        <v>0</v>
      </c>
      <c r="K109" s="54" t="str">
        <f t="shared" si="7"/>
        <v xml:space="preserve"> </v>
      </c>
    </row>
    <row r="110" spans="1:11" x14ac:dyDescent="0.3">
      <c r="A110" s="68">
        <f t="shared" si="8"/>
        <v>97</v>
      </c>
      <c r="B110" s="47"/>
      <c r="C110" s="47"/>
      <c r="D110" s="47"/>
      <c r="E110" s="50"/>
      <c r="F110" s="50"/>
      <c r="G110" s="53">
        <f t="shared" si="5"/>
        <v>0</v>
      </c>
      <c r="H110" s="51"/>
      <c r="I110" s="52" t="str">
        <f t="shared" si="6"/>
        <v>-</v>
      </c>
      <c r="J110" s="53" t="str">
        <f>IF(NOT(D110=""),VLOOKUP(G110,Tabellen!$E$4:$F$38,2,FALSE),"0")</f>
        <v>0</v>
      </c>
      <c r="K110" s="54" t="str">
        <f t="shared" si="7"/>
        <v xml:space="preserve"> </v>
      </c>
    </row>
  </sheetData>
  <sheetProtection password="9814" sheet="1" objects="1" scenarios="1" selectLockedCells="1"/>
  <protectedRanges>
    <protectedRange password="9814" sqref="B14:K110" name="Bereik_route_terug"/>
  </protectedRanges>
  <mergeCells count="4">
    <mergeCell ref="A1:K1"/>
    <mergeCell ref="B3:D3"/>
    <mergeCell ref="E3:K3"/>
    <mergeCell ref="H12:I12"/>
  </mergeCells>
  <conditionalFormatting sqref="D14:K14 D25:K110 D16:K16 G15:K15 G17:K24">
    <cfRule type="expression" dxfId="30" priority="27">
      <formula>$D14="Zone_30"</formula>
    </cfRule>
    <cfRule type="expression" dxfId="29" priority="28">
      <formula>$D14="Oversteek_in_Zone_30"</formula>
    </cfRule>
    <cfRule type="expression" dxfId="28" priority="29">
      <formula>$D14="Lopende_sectie"</formula>
    </cfRule>
    <cfRule type="expression" dxfId="27" priority="30">
      <formula>$D14="Kruising"</formula>
    </cfRule>
    <cfRule type="expression" dxfId="26" priority="31">
      <formula>$D14="Gevaarlijk_punt"</formula>
    </cfRule>
  </conditionalFormatting>
  <conditionalFormatting sqref="F10">
    <cfRule type="cellIs" dxfId="25" priority="26" operator="greaterThan">
      <formula>95</formula>
    </cfRule>
  </conditionalFormatting>
  <conditionalFormatting sqref="D20:F24">
    <cfRule type="expression" dxfId="24" priority="21">
      <formula>$D20="Zone_30"</formula>
    </cfRule>
    <cfRule type="expression" dxfId="23" priority="22">
      <formula>$D20="Oversteek_in_Zone_30"</formula>
    </cfRule>
    <cfRule type="expression" dxfId="22" priority="23">
      <formula>$D20="Lopende_sectie"</formula>
    </cfRule>
    <cfRule type="expression" dxfId="21" priority="24">
      <formula>$D20="Kruising"</formula>
    </cfRule>
    <cfRule type="expression" dxfId="20" priority="25">
      <formula>$D20="Gevaarlijk_punt"</formula>
    </cfRule>
  </conditionalFormatting>
  <conditionalFormatting sqref="D15:F15">
    <cfRule type="expression" dxfId="19" priority="16">
      <formula>$D15="Zone_30"</formula>
    </cfRule>
    <cfRule type="expression" dxfId="18" priority="17">
      <formula>$D15="Oversteek_in_Zone_30"</formula>
    </cfRule>
    <cfRule type="expression" dxfId="17" priority="18">
      <formula>$D15="Lopende_sectie"</formula>
    </cfRule>
    <cfRule type="expression" dxfId="16" priority="19">
      <formula>$D15="Kruising"</formula>
    </cfRule>
    <cfRule type="expression" dxfId="15" priority="20">
      <formula>$D15="Gevaarlijk_punt"</formula>
    </cfRule>
  </conditionalFormatting>
  <conditionalFormatting sqref="D17:F17">
    <cfRule type="expression" dxfId="14" priority="11">
      <formula>$D17="Zone_30"</formula>
    </cfRule>
    <cfRule type="expression" dxfId="13" priority="12">
      <formula>$D17="Oversteek_in_Zone_30"</formula>
    </cfRule>
    <cfRule type="expression" dxfId="12" priority="13">
      <formula>$D17="Lopende_sectie"</formula>
    </cfRule>
    <cfRule type="expression" dxfId="11" priority="14">
      <formula>$D17="Kruising"</formula>
    </cfRule>
    <cfRule type="expression" dxfId="10" priority="15">
      <formula>$D17="Gevaarlijk_punt"</formula>
    </cfRule>
  </conditionalFormatting>
  <conditionalFormatting sqref="D18:F18">
    <cfRule type="expression" dxfId="9" priority="6">
      <formula>$D18="Zone_30"</formula>
    </cfRule>
    <cfRule type="expression" dxfId="8" priority="7">
      <formula>$D18="Oversteek_in_Zone_30"</formula>
    </cfRule>
    <cfRule type="expression" dxfId="7" priority="8">
      <formula>$D18="Lopende_sectie"</formula>
    </cfRule>
    <cfRule type="expression" dxfId="6" priority="9">
      <formula>$D18="Kruising"</formula>
    </cfRule>
    <cfRule type="expression" dxfId="5" priority="10">
      <formula>$D18="Gevaarlijk_punt"</formula>
    </cfRule>
  </conditionalFormatting>
  <conditionalFormatting sqref="D19:F19">
    <cfRule type="expression" dxfId="4" priority="1">
      <formula>$D19="Zone_30"</formula>
    </cfRule>
    <cfRule type="expression" dxfId="3" priority="2">
      <formula>$D19="Oversteek_in_Zone_30"</formula>
    </cfRule>
    <cfRule type="expression" dxfId="2" priority="3">
      <formula>$D19="Lopende_sectie"</formula>
    </cfRule>
    <cfRule type="expression" dxfId="1" priority="4">
      <formula>$D19="Kruising"</formula>
    </cfRule>
    <cfRule type="expression" dxfId="0" priority="5">
      <formula>$D19="Gevaarlijk_punt"</formula>
    </cfRule>
  </conditionalFormatting>
  <dataValidations count="4">
    <dataValidation type="list" allowBlank="1" showInputMessage="1" showErrorMessage="1" sqref="E14:E110">
      <formula1>INDIRECT($D14)</formula1>
    </dataValidation>
    <dataValidation type="list" allowBlank="1" showInputMessage="1" showErrorMessage="1" sqref="K12 E11:F12 E3:E4 E6 E8:E10 B3 F15:F1048576 E111:E1048576">
      <formula1>INDIRECT(A3)</formula1>
    </dataValidation>
    <dataValidation type="list" allowBlank="1" showInputMessage="1" showErrorMessage="1" sqref="D12 D14:D1048576 E5 E7">
      <formula1>Type</formula1>
    </dataValidation>
    <dataValidation type="list" allowBlank="1" showInputMessage="1" showErrorMessage="1" sqref="F14">
      <formula1>INDIRECT($E14)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opLeftCell="A22" workbookViewId="0">
      <selection activeCell="F31" sqref="F31"/>
    </sheetView>
  </sheetViews>
  <sheetFormatPr defaultRowHeight="14.4" x14ac:dyDescent="0.3"/>
  <cols>
    <col min="1" max="1" width="20.5546875" customWidth="1"/>
    <col min="2" max="2" width="35.77734375" customWidth="1"/>
    <col min="3" max="3" width="40" customWidth="1"/>
    <col min="4" max="4" width="8.109375" customWidth="1"/>
    <col min="5" max="5" width="35.77734375" customWidth="1"/>
    <col min="6" max="6" width="9.77734375" customWidth="1"/>
    <col min="9" max="9" width="32.33203125" customWidth="1"/>
    <col min="10" max="10" width="8.88671875" style="10"/>
  </cols>
  <sheetData>
    <row r="3" spans="1:8" x14ac:dyDescent="0.3">
      <c r="A3" s="1" t="s">
        <v>0</v>
      </c>
      <c r="B3" s="2" t="s">
        <v>12</v>
      </c>
      <c r="C3" s="10"/>
      <c r="D3" s="3"/>
      <c r="E3" s="2" t="s">
        <v>3</v>
      </c>
      <c r="F3" s="2" t="s">
        <v>4</v>
      </c>
      <c r="G3" s="4"/>
      <c r="H3" s="5"/>
    </row>
    <row r="4" spans="1:8" x14ac:dyDescent="0.3">
      <c r="A4" s="12" t="s">
        <v>12</v>
      </c>
      <c r="B4" s="8" t="s">
        <v>40</v>
      </c>
      <c r="C4" s="10"/>
      <c r="E4" s="8" t="s">
        <v>11</v>
      </c>
      <c r="F4" s="15">
        <v>0</v>
      </c>
      <c r="G4" s="4"/>
      <c r="H4" s="4"/>
    </row>
    <row r="5" spans="1:8" x14ac:dyDescent="0.3">
      <c r="A5" s="6" t="s">
        <v>1</v>
      </c>
      <c r="B5" s="8" t="s">
        <v>43</v>
      </c>
      <c r="C5" s="10"/>
      <c r="E5" s="8" t="s">
        <v>16</v>
      </c>
      <c r="F5" s="15">
        <v>1</v>
      </c>
      <c r="G5" s="4"/>
      <c r="H5" s="4"/>
    </row>
    <row r="6" spans="1:8" x14ac:dyDescent="0.3">
      <c r="A6" s="8" t="s">
        <v>6</v>
      </c>
      <c r="B6" s="8" t="s">
        <v>42</v>
      </c>
      <c r="C6" s="10"/>
      <c r="E6" s="8" t="s">
        <v>17</v>
      </c>
      <c r="F6" s="15">
        <v>5</v>
      </c>
      <c r="G6" s="4"/>
      <c r="H6" s="4"/>
    </row>
    <row r="7" spans="1:8" x14ac:dyDescent="0.3">
      <c r="A7" s="9" t="s">
        <v>46</v>
      </c>
      <c r="B7" s="1" t="s">
        <v>1</v>
      </c>
      <c r="C7" s="2" t="s">
        <v>9</v>
      </c>
      <c r="E7" s="8" t="s">
        <v>50</v>
      </c>
      <c r="F7" s="15">
        <v>10</v>
      </c>
      <c r="G7" s="4"/>
      <c r="H7" s="4"/>
    </row>
    <row r="8" spans="1:8" x14ac:dyDescent="0.3">
      <c r="A8" s="9" t="s">
        <v>51</v>
      </c>
      <c r="B8" s="11" t="s">
        <v>9</v>
      </c>
      <c r="C8" s="8" t="s">
        <v>18</v>
      </c>
      <c r="E8" s="8" t="s">
        <v>47</v>
      </c>
      <c r="F8" s="15">
        <v>25</v>
      </c>
      <c r="G8" s="4"/>
      <c r="H8" s="4"/>
    </row>
    <row r="9" spans="1:8" x14ac:dyDescent="0.3">
      <c r="B9" s="7" t="s">
        <v>2</v>
      </c>
      <c r="C9" s="8" t="s">
        <v>19</v>
      </c>
      <c r="E9" s="8" t="s">
        <v>8</v>
      </c>
      <c r="F9" s="15">
        <v>2</v>
      </c>
      <c r="G9" s="4"/>
      <c r="H9" s="4"/>
    </row>
    <row r="10" spans="1:8" x14ac:dyDescent="0.3">
      <c r="B10" s="13" t="s">
        <v>7</v>
      </c>
      <c r="C10" s="2" t="s">
        <v>2</v>
      </c>
      <c r="E10" s="9" t="s">
        <v>49</v>
      </c>
      <c r="F10" s="15">
        <v>9999</v>
      </c>
      <c r="G10" s="4"/>
      <c r="H10" s="4"/>
    </row>
    <row r="11" spans="1:8" x14ac:dyDescent="0.3">
      <c r="B11" s="7" t="s">
        <v>13</v>
      </c>
      <c r="C11" s="8" t="s">
        <v>8</v>
      </c>
      <c r="E11" s="8" t="s">
        <v>20</v>
      </c>
      <c r="F11" s="15">
        <v>16</v>
      </c>
      <c r="G11" s="4"/>
      <c r="H11" s="4"/>
    </row>
    <row r="12" spans="1:8" x14ac:dyDescent="0.3">
      <c r="B12" s="7" t="s">
        <v>14</v>
      </c>
      <c r="C12" s="8" t="s">
        <v>5</v>
      </c>
      <c r="E12" s="8" t="s">
        <v>21</v>
      </c>
      <c r="F12" s="15">
        <v>1</v>
      </c>
      <c r="G12" s="4"/>
      <c r="H12" s="4"/>
    </row>
    <row r="13" spans="1:8" x14ac:dyDescent="0.3">
      <c r="B13" s="7" t="s">
        <v>15</v>
      </c>
      <c r="C13" s="8" t="s">
        <v>10</v>
      </c>
      <c r="E13" s="8" t="s">
        <v>23</v>
      </c>
      <c r="F13" s="15">
        <v>26</v>
      </c>
      <c r="G13" s="4"/>
      <c r="H13" s="4"/>
    </row>
    <row r="14" spans="1:8" x14ac:dyDescent="0.3">
      <c r="C14" s="2" t="s">
        <v>7</v>
      </c>
      <c r="E14" s="8" t="s">
        <v>25</v>
      </c>
      <c r="F14" s="15">
        <v>2</v>
      </c>
      <c r="G14" s="4"/>
      <c r="H14" s="4"/>
    </row>
    <row r="15" spans="1:8" x14ac:dyDescent="0.3">
      <c r="C15" s="8" t="s">
        <v>11</v>
      </c>
      <c r="E15" s="8" t="s">
        <v>45</v>
      </c>
      <c r="F15" s="15">
        <v>5</v>
      </c>
      <c r="G15" s="4"/>
      <c r="H15" s="4"/>
    </row>
    <row r="16" spans="1:8" x14ac:dyDescent="0.3">
      <c r="C16" s="8" t="s">
        <v>16</v>
      </c>
      <c r="E16" s="8" t="s">
        <v>27</v>
      </c>
      <c r="F16" s="15">
        <v>15</v>
      </c>
      <c r="G16" s="4"/>
      <c r="H16" s="4"/>
    </row>
    <row r="17" spans="1:8" x14ac:dyDescent="0.3">
      <c r="C17" s="8" t="s">
        <v>17</v>
      </c>
      <c r="E17" s="8" t="s">
        <v>28</v>
      </c>
      <c r="F17" s="15">
        <v>0</v>
      </c>
      <c r="G17" s="4"/>
      <c r="H17" s="4"/>
    </row>
    <row r="18" spans="1:8" x14ac:dyDescent="0.3">
      <c r="C18" s="2" t="s">
        <v>13</v>
      </c>
      <c r="E18" s="8" t="s">
        <v>30</v>
      </c>
      <c r="F18" s="15">
        <v>25</v>
      </c>
      <c r="G18" s="4"/>
      <c r="H18" s="4"/>
    </row>
    <row r="19" spans="1:8" x14ac:dyDescent="0.3">
      <c r="C19" s="8" t="s">
        <v>24</v>
      </c>
      <c r="E19" s="8" t="s">
        <v>32</v>
      </c>
      <c r="F19" s="15">
        <v>1</v>
      </c>
      <c r="G19" s="4"/>
      <c r="H19" s="4"/>
    </row>
    <row r="20" spans="1:8" x14ac:dyDescent="0.3">
      <c r="C20" s="8" t="s">
        <v>26</v>
      </c>
      <c r="E20" s="8" t="s">
        <v>18</v>
      </c>
      <c r="F20" s="15">
        <v>5</v>
      </c>
      <c r="G20" s="4"/>
      <c r="H20" s="4"/>
    </row>
    <row r="21" spans="1:8" x14ac:dyDescent="0.3">
      <c r="C21" s="8" t="s">
        <v>22</v>
      </c>
      <c r="E21" s="8" t="s">
        <v>5</v>
      </c>
      <c r="F21" s="15">
        <v>5</v>
      </c>
      <c r="G21" s="4"/>
      <c r="H21" s="4"/>
    </row>
    <row r="22" spans="1:8" x14ac:dyDescent="0.3">
      <c r="C22" s="2" t="s">
        <v>14</v>
      </c>
      <c r="E22" s="8" t="s">
        <v>24</v>
      </c>
      <c r="F22" s="15">
        <v>9999</v>
      </c>
    </row>
    <row r="23" spans="1:8" x14ac:dyDescent="0.3">
      <c r="C23" s="8" t="s">
        <v>31</v>
      </c>
      <c r="E23" s="8" t="s">
        <v>31</v>
      </c>
      <c r="F23" s="15">
        <v>10</v>
      </c>
    </row>
    <row r="24" spans="1:8" x14ac:dyDescent="0.3">
      <c r="C24" s="8" t="s">
        <v>33</v>
      </c>
      <c r="D24" s="4"/>
      <c r="E24" s="8" t="s">
        <v>35</v>
      </c>
      <c r="F24" s="15">
        <v>5</v>
      </c>
    </row>
    <row r="25" spans="1:8" x14ac:dyDescent="0.3">
      <c r="C25" s="8" t="s">
        <v>29</v>
      </c>
      <c r="D25" s="4"/>
      <c r="E25" s="8" t="s">
        <v>26</v>
      </c>
      <c r="F25" s="15">
        <v>9999</v>
      </c>
    </row>
    <row r="26" spans="1:8" x14ac:dyDescent="0.3">
      <c r="C26" s="2" t="s">
        <v>15</v>
      </c>
      <c r="D26" s="4"/>
      <c r="E26" s="8" t="s">
        <v>33</v>
      </c>
      <c r="F26" s="15">
        <v>9999</v>
      </c>
    </row>
    <row r="27" spans="1:8" x14ac:dyDescent="0.3">
      <c r="C27" s="8" t="s">
        <v>35</v>
      </c>
      <c r="D27" s="4"/>
      <c r="E27" s="8" t="s">
        <v>36</v>
      </c>
      <c r="F27" s="15">
        <v>9999</v>
      </c>
    </row>
    <row r="28" spans="1:8" x14ac:dyDescent="0.3">
      <c r="A28" s="4"/>
      <c r="C28" s="8" t="s">
        <v>36</v>
      </c>
      <c r="D28" s="4"/>
      <c r="E28" s="8" t="s">
        <v>22</v>
      </c>
      <c r="F28" s="15">
        <v>20</v>
      </c>
    </row>
    <row r="29" spans="1:8" x14ac:dyDescent="0.3">
      <c r="A29" s="4"/>
      <c r="C29" s="8" t="s">
        <v>34</v>
      </c>
      <c r="D29" s="4"/>
      <c r="E29" s="8" t="s">
        <v>29</v>
      </c>
      <c r="F29" s="15">
        <v>2</v>
      </c>
    </row>
    <row r="30" spans="1:8" x14ac:dyDescent="0.3">
      <c r="A30" s="4"/>
      <c r="B30" s="2" t="s">
        <v>6</v>
      </c>
      <c r="C30" s="2" t="s">
        <v>38</v>
      </c>
      <c r="D30" s="4"/>
      <c r="E30" s="8" t="s">
        <v>34</v>
      </c>
      <c r="F30" s="15">
        <v>1</v>
      </c>
    </row>
    <row r="31" spans="1:8" x14ac:dyDescent="0.3">
      <c r="A31" s="4"/>
      <c r="B31" s="8" t="s">
        <v>38</v>
      </c>
      <c r="C31" s="8" t="s">
        <v>20</v>
      </c>
      <c r="D31" s="4"/>
      <c r="E31" s="8" t="s">
        <v>40</v>
      </c>
      <c r="F31" s="15">
        <v>0</v>
      </c>
    </row>
    <row r="32" spans="1:8" x14ac:dyDescent="0.3">
      <c r="A32" s="4"/>
      <c r="B32" s="9" t="s">
        <v>41</v>
      </c>
      <c r="C32" s="8" t="s">
        <v>27</v>
      </c>
      <c r="D32" s="4"/>
      <c r="E32" s="8" t="s">
        <v>42</v>
      </c>
      <c r="F32" s="15">
        <v>9999</v>
      </c>
    </row>
    <row r="33" spans="2:10" x14ac:dyDescent="0.3">
      <c r="B33" s="8" t="s">
        <v>37</v>
      </c>
      <c r="C33" s="2" t="s">
        <v>41</v>
      </c>
      <c r="D33" s="4"/>
      <c r="E33" s="8" t="s">
        <v>43</v>
      </c>
      <c r="F33" s="15">
        <v>2</v>
      </c>
    </row>
    <row r="34" spans="2:10" x14ac:dyDescent="0.3">
      <c r="B34" s="8" t="s">
        <v>39</v>
      </c>
      <c r="C34" s="8" t="s">
        <v>21</v>
      </c>
      <c r="D34" s="4"/>
      <c r="E34" s="8" t="s">
        <v>19</v>
      </c>
      <c r="F34" s="15">
        <v>2</v>
      </c>
    </row>
    <row r="35" spans="2:10" x14ac:dyDescent="0.3">
      <c r="B35" s="4"/>
      <c r="C35" s="8" t="s">
        <v>28</v>
      </c>
      <c r="D35" s="4"/>
      <c r="E35" s="8" t="s">
        <v>52</v>
      </c>
      <c r="F35" s="15">
        <v>9999</v>
      </c>
    </row>
    <row r="36" spans="2:10" x14ac:dyDescent="0.3">
      <c r="B36" s="4"/>
      <c r="C36" s="2" t="s">
        <v>37</v>
      </c>
      <c r="D36" s="4"/>
      <c r="E36" s="8" t="s">
        <v>48</v>
      </c>
      <c r="F36" s="15">
        <v>20</v>
      </c>
    </row>
    <row r="37" spans="2:10" x14ac:dyDescent="0.3">
      <c r="C37" s="8" t="s">
        <v>23</v>
      </c>
      <c r="E37" s="8" t="s">
        <v>44</v>
      </c>
      <c r="F37" s="15">
        <v>0</v>
      </c>
    </row>
    <row r="38" spans="2:10" x14ac:dyDescent="0.3">
      <c r="C38" s="8" t="s">
        <v>30</v>
      </c>
      <c r="E38" s="8" t="s">
        <v>10</v>
      </c>
      <c r="F38" s="15">
        <v>0</v>
      </c>
      <c r="J38"/>
    </row>
    <row r="39" spans="2:10" x14ac:dyDescent="0.3">
      <c r="C39" s="2" t="s">
        <v>39</v>
      </c>
      <c r="J39"/>
    </row>
    <row r="40" spans="2:10" x14ac:dyDescent="0.3">
      <c r="C40" s="8" t="s">
        <v>25</v>
      </c>
      <c r="J40"/>
    </row>
    <row r="41" spans="2:10" x14ac:dyDescent="0.3">
      <c r="C41" s="8" t="s">
        <v>32</v>
      </c>
      <c r="J41"/>
    </row>
    <row r="42" spans="2:10" x14ac:dyDescent="0.3">
      <c r="B42" s="2" t="s">
        <v>46</v>
      </c>
      <c r="C42" s="10"/>
      <c r="J42"/>
    </row>
    <row r="43" spans="2:10" x14ac:dyDescent="0.3">
      <c r="B43" s="8" t="s">
        <v>47</v>
      </c>
      <c r="C43" s="10"/>
      <c r="J43"/>
    </row>
    <row r="44" spans="2:10" x14ac:dyDescent="0.3">
      <c r="B44" s="9" t="s">
        <v>49</v>
      </c>
      <c r="C44" s="10"/>
      <c r="J44"/>
    </row>
    <row r="45" spans="2:10" x14ac:dyDescent="0.3">
      <c r="B45" s="8" t="s">
        <v>45</v>
      </c>
      <c r="C45" s="10"/>
      <c r="J45"/>
    </row>
    <row r="46" spans="2:10" x14ac:dyDescent="0.3">
      <c r="B46" s="8" t="s">
        <v>48</v>
      </c>
      <c r="C46" s="10"/>
      <c r="J46"/>
    </row>
    <row r="47" spans="2:10" x14ac:dyDescent="0.3">
      <c r="B47" s="8" t="s">
        <v>44</v>
      </c>
      <c r="C47" s="10"/>
      <c r="J47"/>
    </row>
    <row r="48" spans="2:10" x14ac:dyDescent="0.3">
      <c r="B48" s="2" t="s">
        <v>51</v>
      </c>
      <c r="C48" s="10"/>
      <c r="J48"/>
    </row>
    <row r="49" spans="1:10" x14ac:dyDescent="0.3">
      <c r="B49" s="8" t="s">
        <v>50</v>
      </c>
      <c r="C49" s="10">
        <v>10</v>
      </c>
      <c r="J49"/>
    </row>
    <row r="50" spans="1:10" x14ac:dyDescent="0.3">
      <c r="B50" s="8" t="s">
        <v>52</v>
      </c>
      <c r="C50" s="10">
        <v>9999</v>
      </c>
      <c r="J50"/>
    </row>
    <row r="51" spans="1:10" x14ac:dyDescent="0.3">
      <c r="J51"/>
    </row>
    <row r="52" spans="1:10" x14ac:dyDescent="0.3">
      <c r="J52"/>
    </row>
    <row r="54" spans="1:10" x14ac:dyDescent="0.3">
      <c r="A54" s="4"/>
      <c r="B54" s="4"/>
      <c r="C54" s="16"/>
    </row>
    <row r="55" spans="1:10" x14ac:dyDescent="0.3">
      <c r="A55" s="4"/>
      <c r="B55" s="4"/>
      <c r="C55" s="4"/>
    </row>
    <row r="56" spans="1:10" x14ac:dyDescent="0.3">
      <c r="A56" s="4"/>
      <c r="B56" s="4"/>
      <c r="C56" s="4"/>
    </row>
    <row r="57" spans="1:10" x14ac:dyDescent="0.3">
      <c r="A57" s="4"/>
      <c r="B57" s="4"/>
      <c r="C57" s="4"/>
    </row>
    <row r="58" spans="1:10" x14ac:dyDescent="0.3">
      <c r="A58" s="4"/>
      <c r="B58" s="4"/>
      <c r="C58" s="4"/>
    </row>
    <row r="59" spans="1:10" x14ac:dyDescent="0.3">
      <c r="A59" s="4"/>
      <c r="B59" s="4"/>
      <c r="C59" s="4"/>
    </row>
    <row r="60" spans="1:10" x14ac:dyDescent="0.3">
      <c r="A60" s="4"/>
      <c r="B60" s="4"/>
      <c r="C60" s="4"/>
    </row>
    <row r="61" spans="1:10" x14ac:dyDescent="0.3">
      <c r="A61" s="4"/>
      <c r="B61" s="4"/>
      <c r="C61" s="4"/>
    </row>
  </sheetData>
  <sheetProtection password="9814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16</vt:i4>
      </vt:variant>
    </vt:vector>
  </HeadingPairs>
  <TitlesOfParts>
    <vt:vector size="20" baseType="lpstr">
      <vt:lpstr>Dashboard</vt:lpstr>
      <vt:lpstr>Heen</vt:lpstr>
      <vt:lpstr>Terug</vt:lpstr>
      <vt:lpstr>Tabellen</vt:lpstr>
      <vt:lpstr>Aanliggend_fietspad</vt:lpstr>
      <vt:lpstr>Geen_fietsers__Fysiek_afgescheiden</vt:lpstr>
      <vt:lpstr>Geen_fietsvoorzieningen</vt:lpstr>
      <vt:lpstr>Geschieden_fietspad</vt:lpstr>
      <vt:lpstr>Gevaarlijk_punt</vt:lpstr>
      <vt:lpstr>Kruising</vt:lpstr>
      <vt:lpstr>Kruispnt_gnVB_gnVL</vt:lpstr>
      <vt:lpstr>Kruispnt_VB</vt:lpstr>
      <vt:lpstr>Kruispnt_VL</vt:lpstr>
      <vt:lpstr>Lopende_sectie</vt:lpstr>
      <vt:lpstr>Oversteek_in_Zone_30</vt:lpstr>
      <vt:lpstr>Roton_Fiet_In_Vrrng</vt:lpstr>
      <vt:lpstr>Roton_Fiet_Uit_Vrrng</vt:lpstr>
      <vt:lpstr>Roton_Gn_Fiet</vt:lpstr>
      <vt:lpstr>Type</vt:lpstr>
      <vt:lpstr>Zone_30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Sutter, Stijn</dc:creator>
  <cp:lastModifiedBy>De Sutter, Stijn</cp:lastModifiedBy>
  <cp:lastPrinted>2018-04-11T12:55:39Z</cp:lastPrinted>
  <dcterms:created xsi:type="dcterms:W3CDTF">2018-04-10T13:56:27Z</dcterms:created>
  <dcterms:modified xsi:type="dcterms:W3CDTF">2018-07-17T08:34:24Z</dcterms:modified>
</cp:coreProperties>
</file>